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1130" activeTab="0"/>
  </bookViews>
  <sheets>
    <sheet name="Raw Data" sheetId="1" r:id="rId1"/>
    <sheet name="Calculated Data" sheetId="2" r:id="rId2"/>
    <sheet name="Lift" sheetId="3" r:id="rId3"/>
    <sheet name="Drag" sheetId="4" r:id="rId4"/>
    <sheet name="Idealized Drag" sheetId="5" r:id="rId5"/>
    <sheet name="Pitch" sheetId="6" r:id="rId6"/>
  </sheets>
  <definedNames/>
  <calcPr fullCalcOnLoad="1"/>
</workbook>
</file>

<file path=xl/sharedStrings.xml><?xml version="1.0" encoding="utf-8"?>
<sst xmlns="http://schemas.openxmlformats.org/spreadsheetml/2006/main" count="1078" uniqueCount="159">
  <si>
    <t>alpha</t>
  </si>
  <si>
    <t>Tail Off</t>
  </si>
  <si>
    <t>Tail ih= -2</t>
  </si>
  <si>
    <t>Tail ih= +2</t>
  </si>
  <si>
    <t>Tail ih= 0</t>
  </si>
  <si>
    <t>Trimmed Polar</t>
  </si>
  <si>
    <t>ih trim</t>
  </si>
  <si>
    <t>Trimmed</t>
  </si>
  <si>
    <t>Downwash</t>
  </si>
  <si>
    <t>CL @ ih=</t>
  </si>
  <si>
    <t>Off</t>
  </si>
  <si>
    <t>Akima</t>
  </si>
  <si>
    <t>Linear</t>
  </si>
  <si>
    <t>DPW-IV Common Research Model (CRM) CASE-1 Data Form</t>
  </si>
  <si>
    <t>---------------------------------------------------</t>
  </si>
  <si>
    <t>Date:  [Due 15 MAY 2009]</t>
  </si>
  <si>
    <t>PARTICIPANT INFORMATION</t>
  </si>
  <si>
    <t>-----------------------</t>
  </si>
  <si>
    <t xml:space="preserve">               Name:  </t>
  </si>
  <si>
    <t xml:space="preserve">              Email:  </t>
  </si>
  <si>
    <t xml:space="preserve">              Phone:  </t>
  </si>
  <si>
    <t xml:space="preserve">            Address:  </t>
  </si>
  <si>
    <t>SOLVER INFORMATION</t>
  </si>
  <si>
    <t>--------------------</t>
  </si>
  <si>
    <t xml:space="preserve">        Method Name:  </t>
  </si>
  <si>
    <t xml:space="preserve">    Basic Algorithm:  </t>
  </si>
  <si>
    <t xml:space="preserve">   Turbulence Model:  </t>
  </si>
  <si>
    <t xml:space="preserve">      Miscellaneous:  </t>
  </si>
  <si>
    <t>GRID INFORMATION</t>
  </si>
  <si>
    <t xml:space="preserve">Grid-Generator Name:  </t>
  </si>
  <si>
    <t xml:space="preserve">          Grid Type:  </t>
  </si>
  <si>
    <t xml:space="preserve">MEDIUM GRID SIZE        CRM WING/BODY/NO TAIL    </t>
  </si>
  <si>
    <t xml:space="preserve">              Zones:  </t>
  </si>
  <si>
    <t xml:space="preserve">        Field Nodes:  </t>
  </si>
  <si>
    <t xml:space="preserve">        Field Cells:  </t>
  </si>
  <si>
    <t xml:space="preserve">     Boundary Nodes:  </t>
  </si>
  <si>
    <t xml:space="preserve">     Boundary Faces:  </t>
  </si>
  <si>
    <t xml:space="preserve">   BL 1st-Cell Size:  </t>
  </si>
  <si>
    <t xml:space="preserve"> BL Max-Growth Rate:  </t>
  </si>
  <si>
    <t xml:space="preserve">           BL Cells:  </t>
  </si>
  <si>
    <t>COARSE GRID SIZE        CRM WING/BODY/TAIL (iH = 0)</t>
  </si>
  <si>
    <t>MEDIUM GRID SIZE        CRM WING/BODY/TAIL (iH = 0)</t>
  </si>
  <si>
    <t>FINE GRID SIZE          CRM WING/BODY/TAIL (iH = 0)</t>
  </si>
  <si>
    <t xml:space="preserve">        Field Nodes:</t>
  </si>
  <si>
    <t>EXTRA FINE GRID SIZE    CRM WING/BODY/TAIL (iH = 0)</t>
  </si>
  <si>
    <t>SOLUTION INFORMATION (typical-fine grid)</t>
  </si>
  <si>
    <t xml:space="preserve">  Computer Platform:  </t>
  </si>
  <si>
    <t xml:space="preserve">       # Processors:  </t>
  </si>
  <si>
    <t xml:space="preserve">   Operating System:  </t>
  </si>
  <si>
    <t xml:space="preserve">           Compiler:  </t>
  </si>
  <si>
    <t xml:space="preserve">       Run Time CPU:  </t>
  </si>
  <si>
    <t xml:space="preserve">Run Time Wall-Clock:  </t>
  </si>
  <si>
    <t xml:space="preserve">Memory Requirements:  </t>
  </si>
  <si>
    <t>CASE 1.1:  SINGLE-POINT GRID CONVERGENCE STUDY (REQUIRED, FULLY-TURBULENT)</t>
  </si>
  <si>
    <t>--------------------------------------------------------------------------</t>
  </si>
  <si>
    <t>WING/BODY/TAIL (iH = 0)</t>
  </si>
  <si>
    <t xml:space="preserve">WING-FUSELAGE SEPARATION BUBBLE GEOMETRY - WING/BODY/TAIL (iH = 0) </t>
  </si>
  <si>
    <t xml:space="preserve">WING UPPER-SURFACE TRAILING-EDGE SEPARATION LOCATION - WING/BODY/TAIL (iH = 0)  </t>
  </si>
  <si>
    <t xml:space="preserve">   Note: FINE GRID IS REQUIRED; OTHER GRIDS ARE OPTIONAL</t>
  </si>
  <si>
    <t xml:space="preserve">HORIZONTAL TAIL UPPER-SURFACE TRAILING-EDGE SEPARATION LOCATION - WING/BODY/TAIL (iH = 0)  </t>
  </si>
  <si>
    <t>CASE 1.2:  DOWNWASH STUDY DRAG POLARS - MEDIUM GRID (REQUIRED, FULLY-TURBULENT)</t>
  </si>
  <si>
    <t>-------------------------------------------------------------------------------</t>
  </si>
  <si>
    <t>WING/BODY/NO TAIL</t>
  </si>
  <si>
    <t>WING/BODY/TAIL (iH = -2 degrees)</t>
  </si>
  <si>
    <t>WING/BODY/TAIL (iH =  0 degrees)</t>
  </si>
  <si>
    <t>WING/BODY/TAIL (iH = +2 degrees)</t>
  </si>
  <si>
    <t>TRIMMED DRAG POLAR</t>
  </si>
  <si>
    <t xml:space="preserve">  =&gt; Interpolate iH at fixed CL to calculate CM_TOT = 0.</t>
  </si>
  <si>
    <t xml:space="preserve">DELTA DRAG POLAR </t>
  </si>
  <si>
    <t xml:space="preserve">  =&gt; TAIL OFF MINUS TRIMMED TAIL ON (= WING/BODY/NO TAIL - TRIMMED DRAG POLAR)</t>
  </si>
  <si>
    <t>NOTES:</t>
  </si>
  <si>
    <t>------</t>
  </si>
  <si>
    <t>* Information lines are 160 characters long.</t>
  </si>
  <si>
    <t>* Information blocks allow free-form miscellaneous information.</t>
  </si>
  <si>
    <t>* MACH      (F 7.2) Mach Number.</t>
  </si>
  <si>
    <t>* ALPHA     (F 8.3) Angle of Attack in Degrees.</t>
  </si>
  <si>
    <t>* CL_TOT    (F 9.4) Total Lift Coefficient.</t>
  </si>
  <si>
    <t>* CD_TOT    (F10.5) Total Drag Coefficient.</t>
  </si>
  <si>
    <t>* CD_PR     (F10.5) Surface-Pressure Integrated Drag Coefficient.</t>
  </si>
  <si>
    <t>* CD_SF     (F10.5) Skin-Friction Integrated Drag Coefficient.</t>
  </si>
  <si>
    <t>* CD-CL2/PA (F10.5) CD_TOT - (CL_TOT*CL_TOT)/(PI*AR)</t>
  </si>
  <si>
    <t xml:space="preserve">                    Note: AR=9.0</t>
  </si>
  <si>
    <t>* CM_TOT    (F10.4) Total Moment Coefficient.</t>
  </si>
  <si>
    <t>* GRID_SIZE (F10.0) Number of grid nodes or cells</t>
  </si>
  <si>
    <t>* FS_BUB    (F10.2) Fuselage station at the leading edge of the wing root separation bubble (in)  (measured on the wing)</t>
  </si>
  <si>
    <t>* BL_BUB    (F10.2) Butt line at the outboard edge of the wing root separation bubble (in)  (measured on the wing)</t>
  </si>
  <si>
    <t>* WL_BUB    (F10.2) Water line at the top edge of the wing root separation bubble (in)  (measured on the fuselage)</t>
  </si>
  <si>
    <t>* FS_EYE_W  (F10.2) Fuselage station at the center of the wing root separation bubble (in) (measured on the wing)</t>
  </si>
  <si>
    <t>* BL_EYE_W  (F10.2) Butt line at the center of the wing root separation bubble (in) (measured on the wing)</t>
  </si>
  <si>
    <t>* WL_EYE_W  (F10.2) Water line at the center of the wing root separation bubble (in)  (measured on the wing)</t>
  </si>
  <si>
    <t>* FS_EYE_B  (F10.2) Fuselage station at the center of the wing root separation bubble (in) (measured on the fuselage)</t>
  </si>
  <si>
    <t>* BL_EYE_B  (F10.2) Butt line at the center of the wing root separation bubble (in) (measured on the fuselage)</t>
  </si>
  <si>
    <t>* WL_EYE_B  (F10.2) Water line at the center of the wing root separation bubble (in)  (measured on the fuselage)</t>
  </si>
  <si>
    <t>* NOTE:  Set side-of-body-separation-bubble-data to 0.000 if no bubble is computed.</t>
  </si>
  <si>
    <t>* STATION   (F10.0) Wing station number [Consistent with Cp-data stations].</t>
  </si>
  <si>
    <t>* Y/BO2     (F10.3) Wing semi-span fraction of station data.</t>
  </si>
  <si>
    <t>* X/C-WB    (F10.3) Upper-surface trailing-edge separation location for wing/body/no tail geometry.</t>
  </si>
  <si>
    <t>* X/C-WBT   (F10.3) Upper-surface trailing-edge separation location for wing/body/tail geometry.</t>
  </si>
  <si>
    <t xml:space="preserve">     NOTE:  Set X/C-WB* to 1.000 if no TE separation is detected in solution.</t>
  </si>
  <si>
    <t>OPTIONAL</t>
  </si>
  <si>
    <t>GRID_SIZE</t>
  </si>
  <si>
    <t>MACH</t>
  </si>
  <si>
    <t>ALPHA</t>
  </si>
  <si>
    <t>CL_TOT</t>
  </si>
  <si>
    <t>CD_TOT</t>
  </si>
  <si>
    <t>CD_PR</t>
  </si>
  <si>
    <t>CD_SF</t>
  </si>
  <si>
    <t>CM_TOT</t>
  </si>
  <si>
    <t>CD_TAIL</t>
  </si>
  <si>
    <t>????????.</t>
  </si>
  <si>
    <t>?.???</t>
  </si>
  <si>
    <t>0.50??</t>
  </si>
  <si>
    <t>?.?????</t>
  </si>
  <si>
    <t>?.????</t>
  </si>
  <si>
    <t>FS_BUB</t>
  </si>
  <si>
    <t>BL_BUB</t>
  </si>
  <si>
    <t>WL_BUB</t>
  </si>
  <si>
    <t>FS_EYE_W</t>
  </si>
  <si>
    <t>BL_EYE_W</t>
  </si>
  <si>
    <t>WL_EYE_W</t>
  </si>
  <si>
    <t>FS_EYE_B</t>
  </si>
  <si>
    <t>BL_EYE_B</t>
  </si>
  <si>
    <t>WL_EYE_B</t>
  </si>
  <si>
    <t>???.??</t>
  </si>
  <si>
    <t>STATION</t>
  </si>
  <si>
    <t>Y (in)</t>
  </si>
  <si>
    <t>Y/BO2</t>
  </si>
  <si>
    <t>X/C_COARSE</t>
  </si>
  <si>
    <t>X/C_MEDIUM</t>
  </si>
  <si>
    <t>X/C_FINE</t>
  </si>
  <si>
    <t>X/C_EXTRA-FINE</t>
  </si>
  <si>
    <t>0.???</t>
  </si>
  <si>
    <t>CFD-ONLY</t>
  </si>
  <si>
    <t>EXPERIMENTAL</t>
  </si>
  <si>
    <t>+-------</t>
  </si>
  <si>
    <t>---------</t>
  </si>
  <si>
    <t>----------</t>
  </si>
  <si>
    <t>-------+</t>
  </si>
  <si>
    <t>CD-CL2/PA</t>
  </si>
  <si>
    <t>CL_WING</t>
  </si>
  <si>
    <t>CD_WING</t>
  </si>
  <si>
    <t>CM_WING</t>
  </si>
  <si>
    <t>CL_TAIL</t>
  </si>
  <si>
    <t>CM_TAIL</t>
  </si>
  <si>
    <t>CL_FUS</t>
  </si>
  <si>
    <t>CD_FUS</t>
  </si>
  <si>
    <t>CM_FUS</t>
  </si>
  <si>
    <t>iH</t>
  </si>
  <si>
    <t>DELTA</t>
  </si>
  <si>
    <t>--------</t>
  </si>
  <si>
    <t>--------+</t>
  </si>
  <si>
    <t>Alpha</t>
  </si>
  <si>
    <r>
      <t>C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</si>
  <si>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D</t>
    </r>
  </si>
  <si>
    <r>
      <t>C</t>
    </r>
    <r>
      <rPr>
        <vertAlign val="subscript"/>
        <sz val="10"/>
        <rFont val="Arial"/>
        <family val="2"/>
      </rPr>
      <t>M</t>
    </r>
  </si>
  <si>
    <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-C</t>
    </r>
    <r>
      <rPr>
        <vertAlign val="subscript"/>
        <sz val="10"/>
        <rFont val="Arial"/>
        <family val="2"/>
      </rPr>
      <t>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</t>
    </r>
    <r>
      <rPr>
        <sz val="10"/>
        <rFont val="Symbol"/>
        <family val="1"/>
      </rPr>
      <t>p</t>
    </r>
    <r>
      <rPr>
        <sz val="10"/>
        <rFont val="Arial"/>
        <family val="0"/>
      </rPr>
      <t>A</t>
    </r>
  </si>
  <si>
    <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-C</t>
    </r>
    <r>
      <rPr>
        <vertAlign val="subscript"/>
        <sz val="10"/>
        <rFont val="Arial"/>
        <family val="2"/>
      </rPr>
      <t>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</t>
    </r>
    <r>
      <rPr>
        <sz val="10"/>
        <rFont val="Symbol"/>
        <family val="1"/>
      </rPr>
      <t>p</t>
    </r>
    <r>
      <rPr>
        <sz val="10"/>
        <rFont val="Arial"/>
        <family val="0"/>
      </rPr>
      <t>A</t>
    </r>
  </si>
  <si>
    <t>trimmed</t>
  </si>
  <si>
    <t>DPW4 NASA CRM: Medium Grid (Sample Data), M=.86, Re=5M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</si>
</sst>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0.000"/>
    <numFmt numFmtId="168" formatCode="0.000E+00"/>
    <numFmt numFmtId="169" formatCode="0.0000E+00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vertAlign val="subscript"/>
      <sz val="20"/>
      <name val="Arial"/>
      <family val="2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6"/>
      <name val="Symbol"/>
      <family val="1"/>
    </font>
    <font>
      <b/>
      <vertAlign val="superscript"/>
      <sz val="16"/>
      <name val="Arial"/>
      <family val="2"/>
    </font>
    <font>
      <sz val="10"/>
      <name val="Courier New"/>
      <family val="3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vertAlign val="subscript"/>
      <sz val="16"/>
      <name val="Arial"/>
      <family val="2"/>
    </font>
    <font>
      <b/>
      <sz val="20"/>
      <name val="Symbol"/>
      <family val="1"/>
    </font>
    <font>
      <b/>
      <vertAlign val="superscript"/>
      <sz val="2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12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3" xfId="0" applyNumberForma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'Calculated Data'!$M$18</c:f>
              <c:strCache>
                <c:ptCount val="1"/>
                <c:pt idx="0">
                  <c:v>Linear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Data'!$H$19:$H$25</c:f>
              <c:numCache/>
            </c:numRef>
          </c:xVal>
          <c:yVal>
            <c:numRef>
              <c:f>'Calculated Data'!$M$19:$M$25</c:f>
              <c:numCache/>
            </c:numRef>
          </c:yVal>
          <c:smooth val="0"/>
        </c:ser>
        <c:axId val="4061796"/>
        <c:axId val="36556165"/>
      </c:scatterChart>
      <c:valAx>
        <c:axId val="406179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Alpha,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56165"/>
        <c:crosses val="autoZero"/>
        <c:crossBetween val="midCat"/>
        <c:dispUnits/>
      </c:valAx>
      <c:valAx>
        <c:axId val="365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Downwash,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617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DPW4/NASA CRM Effect of Stabilizer Angle on C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475"/>
          <c:w val="0.964"/>
          <c:h val="0.84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'Calculated Data'!$A$14</c:f>
              <c:strCache>
                <c:ptCount val="1"/>
                <c:pt idx="0">
                  <c:v>Tail ih= -2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Data'!$A$16:$A$22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'Calculated Data'!$B$16:$B$22</c:f>
              <c:numCache>
                <c:ptCount val="7"/>
                <c:pt idx="0">
                  <c:v>0.10643</c:v>
                </c:pt>
                <c:pt idx="1">
                  <c:v>0.25714600000000004</c:v>
                </c:pt>
                <c:pt idx="2">
                  <c:v>0.3343525</c:v>
                </c:pt>
                <c:pt idx="3">
                  <c:v>0.417103</c:v>
                </c:pt>
                <c:pt idx="4">
                  <c:v>0.501397</c:v>
                </c:pt>
                <c:pt idx="5">
                  <c:v>0.5718835</c:v>
                </c:pt>
                <c:pt idx="6">
                  <c:v>0.6515785000000001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'Calculated Data'!$A$24</c:f>
              <c:strCache>
                <c:ptCount val="1"/>
                <c:pt idx="0">
                  <c:v>Tail ih= 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Data'!$A$26:$A$32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'Calculated Data'!$B$26:$B$32</c:f>
              <c:numCache>
                <c:ptCount val="7"/>
                <c:pt idx="0">
                  <c:v>0.14803</c:v>
                </c:pt>
                <c:pt idx="1">
                  <c:v>0.29923000000000005</c:v>
                </c:pt>
                <c:pt idx="2">
                  <c:v>0.37661500000000003</c:v>
                </c:pt>
                <c:pt idx="3">
                  <c:v>0.45952300000000007</c:v>
                </c:pt>
                <c:pt idx="4">
                  <c:v>0.5436489999999999</c:v>
                </c:pt>
                <c:pt idx="5">
                  <c:v>0.6137785</c:v>
                </c:pt>
                <c:pt idx="6">
                  <c:v>0.691972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'Calculated Data'!$A$34</c:f>
              <c:strCache>
                <c:ptCount val="1"/>
                <c:pt idx="0">
                  <c:v>Tail ih= +2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Data'!$A$36:$A$42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'Calculated Data'!$B$36:$B$42</c:f>
              <c:numCache>
                <c:ptCount val="7"/>
                <c:pt idx="0">
                  <c:v>0.189967</c:v>
                </c:pt>
                <c:pt idx="1">
                  <c:v>0.34103050000000007</c:v>
                </c:pt>
                <c:pt idx="2">
                  <c:v>0.4184260000000001</c:v>
                </c:pt>
                <c:pt idx="3">
                  <c:v>0.501355</c:v>
                </c:pt>
                <c:pt idx="4">
                  <c:v>0.585187</c:v>
                </c:pt>
                <c:pt idx="5">
                  <c:v>0.6545709999999999</c:v>
                </c:pt>
                <c:pt idx="6">
                  <c:v>0.732397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'Calculated Data'!$A$4</c:f>
              <c:strCache>
                <c:ptCount val="1"/>
                <c:pt idx="0">
                  <c:v>Tail Off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Data'!$A$6:$A$12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'Calculated Data'!$B$6:$B$12</c:f>
              <c:numCache>
                <c:ptCount val="7"/>
                <c:pt idx="0">
                  <c:v>0.1931275</c:v>
                </c:pt>
                <c:pt idx="1">
                  <c:v>0.33441550000000003</c:v>
                </c:pt>
                <c:pt idx="2">
                  <c:v>0.4073695</c:v>
                </c:pt>
                <c:pt idx="3">
                  <c:v>0.48628750000000004</c:v>
                </c:pt>
                <c:pt idx="4">
                  <c:v>0.5668435000000001</c:v>
                </c:pt>
                <c:pt idx="5">
                  <c:v>0.6344425</c:v>
                </c:pt>
                <c:pt idx="6">
                  <c:v>0.7113865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'Calculated Data'!$X$6</c:f>
              <c:strCache>
                <c:ptCount val="1"/>
                <c:pt idx="0">
                  <c:v>trimmed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Data'!$X$7:$X$12</c:f>
              <c:numCache>
                <c:ptCount val="6"/>
                <c:pt idx="0">
                  <c:v>0.29756088087717747</c:v>
                </c:pt>
                <c:pt idx="1">
                  <c:v>1.0257306855587163</c:v>
                </c:pt>
                <c:pt idx="2">
                  <c:v>1.7183691449673693</c:v>
                </c:pt>
                <c:pt idx="3">
                  <c:v>2.3697534303740793</c:v>
                </c:pt>
                <c:pt idx="4">
                  <c:v>3.144004639084796</c:v>
                </c:pt>
                <c:pt idx="5">
                  <c:v>4.332869708376875</c:v>
                </c:pt>
              </c:numCache>
            </c:numRef>
          </c:xVal>
          <c:yVal>
            <c:numRef>
              <c:f>'Calculated Data'!$H$7:$H$12</c:f>
              <c:numCache>
                <c:ptCount val="6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</c:numCache>
            </c:numRef>
          </c:yVal>
          <c:smooth val="0"/>
        </c:ser>
        <c:axId val="60570030"/>
        <c:axId val="8259359"/>
      </c:scatterChart>
      <c:valAx>
        <c:axId val="6057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Angle of Attack,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259359"/>
        <c:crossesAt val="-0.2"/>
        <c:crossBetween val="midCat"/>
        <c:dispUnits/>
      </c:valAx>
      <c:valAx>
        <c:axId val="8259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Lift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570030"/>
        <c:crossesAt val="-0.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75"/>
          <c:y val="0.1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DPW4/NASA CRM Effect of Stabilizer Angle on C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45"/>
          <c:w val="0.964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'Calculated Data'!$A$14</c:f>
              <c:strCache>
                <c:ptCount val="1"/>
                <c:pt idx="0">
                  <c:v>Tail ih= -2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Data'!$C$16:$C$22</c:f>
              <c:numCache>
                <c:ptCount val="7"/>
                <c:pt idx="0">
                  <c:v>0.020753078820000003</c:v>
                </c:pt>
                <c:pt idx="1">
                  <c:v>0.02259922686</c:v>
                </c:pt>
                <c:pt idx="2">
                  <c:v>0.02435239938</c:v>
                </c:pt>
                <c:pt idx="3">
                  <c:v>0.02700875803</c:v>
                </c:pt>
                <c:pt idx="4">
                  <c:v>0.03152839546</c:v>
                </c:pt>
                <c:pt idx="5">
                  <c:v>0.03823403946000001</c:v>
                </c:pt>
                <c:pt idx="6">
                  <c:v>0.05486795588</c:v>
                </c:pt>
              </c:numCache>
            </c:numRef>
          </c:xVal>
          <c:yVal>
            <c:numRef>
              <c:f>'Calculated Data'!$B$16:$B$22</c:f>
              <c:numCache>
                <c:ptCount val="7"/>
                <c:pt idx="0">
                  <c:v>0.1064395</c:v>
                </c:pt>
                <c:pt idx="1">
                  <c:v>0.25714600000000004</c:v>
                </c:pt>
                <c:pt idx="2">
                  <c:v>0.3343525</c:v>
                </c:pt>
                <c:pt idx="3">
                  <c:v>0.417103</c:v>
                </c:pt>
                <c:pt idx="4">
                  <c:v>0.501397</c:v>
                </c:pt>
                <c:pt idx="5">
                  <c:v>0.5718835</c:v>
                </c:pt>
                <c:pt idx="6">
                  <c:v>0.6515785000000001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'Calculated Data'!$A$24</c:f>
              <c:strCache>
                <c:ptCount val="1"/>
                <c:pt idx="0">
                  <c:v>Tail ih= 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Data'!$C$26:$C$32</c:f>
              <c:numCache>
                <c:ptCount val="7"/>
                <c:pt idx="0">
                  <c:v>0.01881279454</c:v>
                </c:pt>
                <c:pt idx="1">
                  <c:v>0.02173894436</c:v>
                </c:pt>
                <c:pt idx="2">
                  <c:v>0.02398097679</c:v>
                </c:pt>
                <c:pt idx="3">
                  <c:v>0.02710989621</c:v>
                </c:pt>
                <c:pt idx="4">
                  <c:v>0.032103303970000004</c:v>
                </c:pt>
                <c:pt idx="5">
                  <c:v>0.03925472297</c:v>
                </c:pt>
                <c:pt idx="6">
                  <c:v>0.05669012392</c:v>
                </c:pt>
              </c:numCache>
            </c:numRef>
          </c:xVal>
          <c:yVal>
            <c:numRef>
              <c:f>'Calculated Data'!$B$26:$B$32</c:f>
              <c:numCache>
                <c:ptCount val="7"/>
                <c:pt idx="0">
                  <c:v>0.14803</c:v>
                </c:pt>
                <c:pt idx="1">
                  <c:v>0.29923000000000005</c:v>
                </c:pt>
                <c:pt idx="2">
                  <c:v>0.37661500000000003</c:v>
                </c:pt>
                <c:pt idx="3">
                  <c:v>0.45952300000000007</c:v>
                </c:pt>
                <c:pt idx="4">
                  <c:v>0.5436489999999999</c:v>
                </c:pt>
                <c:pt idx="5">
                  <c:v>0.6137785</c:v>
                </c:pt>
                <c:pt idx="6">
                  <c:v>0.691972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'Calculated Data'!$A$34</c:f>
              <c:strCache>
                <c:ptCount val="1"/>
                <c:pt idx="0">
                  <c:v>Tail ih= +2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Data'!$C$36:$C$42</c:f>
              <c:numCache>
                <c:ptCount val="7"/>
                <c:pt idx="0">
                  <c:v>0.01895518591</c:v>
                </c:pt>
                <c:pt idx="1">
                  <c:v>0.022552494350000004</c:v>
                </c:pt>
                <c:pt idx="2">
                  <c:v>0.025124461880000004</c:v>
                </c:pt>
                <c:pt idx="3">
                  <c:v>0.02859874621</c:v>
                </c:pt>
                <c:pt idx="4">
                  <c:v>0.033948205270000004</c:v>
                </c:pt>
                <c:pt idx="5">
                  <c:v>0.04143394023</c:v>
                </c:pt>
                <c:pt idx="6">
                  <c:v>0.05953853817</c:v>
                </c:pt>
              </c:numCache>
            </c:numRef>
          </c:xVal>
          <c:yVal>
            <c:numRef>
              <c:f>'Calculated Data'!$B$36:$B$42</c:f>
              <c:numCache>
                <c:ptCount val="7"/>
                <c:pt idx="0">
                  <c:v>0.189967</c:v>
                </c:pt>
                <c:pt idx="1">
                  <c:v>0.34103050000000007</c:v>
                </c:pt>
                <c:pt idx="2">
                  <c:v>0.4184260000000001</c:v>
                </c:pt>
                <c:pt idx="3">
                  <c:v>0.501355</c:v>
                </c:pt>
                <c:pt idx="4">
                  <c:v>0.585187</c:v>
                </c:pt>
                <c:pt idx="5">
                  <c:v>0.6545709999999999</c:v>
                </c:pt>
                <c:pt idx="6">
                  <c:v>0.732397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'Calculated Data'!$A$4</c:f>
              <c:strCache>
                <c:ptCount val="1"/>
                <c:pt idx="0">
                  <c:v>Tail Off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Data'!$C$6:$C$12</c:f>
              <c:numCache>
                <c:ptCount val="7"/>
                <c:pt idx="0">
                  <c:v>0.017449444419999998</c:v>
                </c:pt>
                <c:pt idx="1">
                  <c:v>0.0207871786</c:v>
                </c:pt>
                <c:pt idx="2">
                  <c:v>0.0231533204</c:v>
                </c:pt>
                <c:pt idx="3">
                  <c:v>0.026372673790000002</c:v>
                </c:pt>
                <c:pt idx="4">
                  <c:v>0.03143103347</c:v>
                </c:pt>
                <c:pt idx="5">
                  <c:v>0.03864884836</c:v>
                </c:pt>
                <c:pt idx="6">
                  <c:v>0.05623042776</c:v>
                </c:pt>
              </c:numCache>
            </c:numRef>
          </c:xVal>
          <c:yVal>
            <c:numRef>
              <c:f>'Calculated Data'!$B$6:$B$12</c:f>
              <c:numCache>
                <c:ptCount val="7"/>
                <c:pt idx="0">
                  <c:v>0.1931275</c:v>
                </c:pt>
                <c:pt idx="1">
                  <c:v>0.33441550000000003</c:v>
                </c:pt>
                <c:pt idx="2">
                  <c:v>0.4073695</c:v>
                </c:pt>
                <c:pt idx="3">
                  <c:v>0.48628750000000004</c:v>
                </c:pt>
                <c:pt idx="4">
                  <c:v>0.5668435000000001</c:v>
                </c:pt>
                <c:pt idx="5">
                  <c:v>0.6344425</c:v>
                </c:pt>
                <c:pt idx="6">
                  <c:v>0.7113865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'Calculated Data'!$P$6</c:f>
              <c:strCache>
                <c:ptCount val="1"/>
                <c:pt idx="0">
                  <c:v>Trimmed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Data'!$P$7:$P$12</c:f>
              <c:numCache>
                <c:ptCount val="6"/>
                <c:pt idx="0">
                  <c:v>0.01956485604128571</c:v>
                </c:pt>
                <c:pt idx="1">
                  <c:v>0.02188800192786451</c:v>
                </c:pt>
                <c:pt idx="2">
                  <c:v>0.025254466054286856</c:v>
                </c:pt>
                <c:pt idx="3">
                  <c:v>0.030377444653038717</c:v>
                </c:pt>
                <c:pt idx="4">
                  <c:v>0.04089858675839258</c:v>
                </c:pt>
                <c:pt idx="5">
                  <c:v>0.06144106001041075</c:v>
                </c:pt>
              </c:numCache>
            </c:numRef>
          </c:xVal>
          <c:yVal>
            <c:numRef>
              <c:f>'Calculated Data'!$H$7:$H$12</c:f>
              <c:numCache>
                <c:ptCount val="6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</c:numCache>
            </c:numRef>
          </c:yVal>
          <c:smooth val="1"/>
        </c:ser>
        <c:axId val="7225368"/>
        <c:axId val="65028313"/>
      </c:scatterChart>
      <c:valAx>
        <c:axId val="7225368"/>
        <c:scaling>
          <c:orientation val="minMax"/>
          <c:max val="0.065"/>
          <c:min val="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Drag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028313"/>
        <c:crosses val="autoZero"/>
        <c:crossBetween val="midCat"/>
        <c:dispUnits/>
        <c:majorUnit val="0.005"/>
        <c:minorUnit val="0.001"/>
      </c:valAx>
      <c:valAx>
        <c:axId val="65028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Lift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225368"/>
        <c:crossesAt val="0.01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4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DPW4/NASA CRM Effect of Stabilizer on C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D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-C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L</a:t>
            </a:r>
            <a:r>
              <a:rPr lang="en-US" cap="none" sz="20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/</a:t>
            </a:r>
            <a:r>
              <a:rPr lang="en-US" cap="none" sz="2000" b="1" i="0" u="none" baseline="0"/>
              <a:t>p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AR</a:t>
            </a:r>
          </a:p>
        </c:rich>
      </c:tx>
      <c:layout>
        <c:manualLayout>
          <c:xMode val="factor"/>
          <c:yMode val="factor"/>
          <c:x val="-0.005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45"/>
          <c:w val="0.964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'Calculated Data'!$A$14</c:f>
              <c:strCache>
                <c:ptCount val="1"/>
                <c:pt idx="0">
                  <c:v>Tail ih= -2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Data'!$E$16:$E$22</c:f>
              <c:numCache>
                <c:ptCount val="7"/>
                <c:pt idx="0">
                  <c:v>0.020352384423187386</c:v>
                </c:pt>
                <c:pt idx="1">
                  <c:v>0.02026056644836161</c:v>
                </c:pt>
                <c:pt idx="2">
                  <c:v>0.020398580530665397</c:v>
                </c:pt>
                <c:pt idx="3">
                  <c:v>0.02085565418206603</c:v>
                </c:pt>
                <c:pt idx="4">
                  <c:v>0.022636976385179433</c:v>
                </c:pt>
                <c:pt idx="5">
                  <c:v>0.026666985787450262</c:v>
                </c:pt>
                <c:pt idx="6">
                  <c:v>0.03985241056496419</c:v>
                </c:pt>
              </c:numCache>
            </c:numRef>
          </c:xVal>
          <c:yVal>
            <c:numRef>
              <c:f>'Calculated Data'!$B$16:$B$22</c:f>
              <c:numCache>
                <c:ptCount val="7"/>
                <c:pt idx="0">
                  <c:v>0.1064395</c:v>
                </c:pt>
                <c:pt idx="1">
                  <c:v>0.25714600000000004</c:v>
                </c:pt>
                <c:pt idx="2">
                  <c:v>0.3343525</c:v>
                </c:pt>
                <c:pt idx="3">
                  <c:v>0.417103</c:v>
                </c:pt>
                <c:pt idx="4">
                  <c:v>0.501397</c:v>
                </c:pt>
                <c:pt idx="5">
                  <c:v>0.5718835</c:v>
                </c:pt>
                <c:pt idx="6">
                  <c:v>0.6515785000000001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'Calculated Data'!$A$24</c:f>
              <c:strCache>
                <c:ptCount val="1"/>
                <c:pt idx="0">
                  <c:v>Tail ih= 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Data'!$E$26:$E$32</c:f>
              <c:numCache>
                <c:ptCount val="7"/>
                <c:pt idx="0">
                  <c:v>0.01803778491497356</c:v>
                </c:pt>
                <c:pt idx="1">
                  <c:v>0.018572164436104915</c:v>
                </c:pt>
                <c:pt idx="2">
                  <c:v>0.01896445336577349</c:v>
                </c:pt>
                <c:pt idx="3">
                  <c:v>0.019641589851025855</c:v>
                </c:pt>
                <c:pt idx="4">
                  <c:v>0.02165021119578138</c:v>
                </c:pt>
                <c:pt idx="5">
                  <c:v>0.025930835354102025</c:v>
                </c:pt>
                <c:pt idx="6">
                  <c:v>0.039755144981959964</c:v>
                </c:pt>
              </c:numCache>
            </c:numRef>
          </c:xVal>
          <c:yVal>
            <c:numRef>
              <c:f>'Calculated Data'!$B$26:$B$32</c:f>
              <c:numCache>
                <c:ptCount val="7"/>
                <c:pt idx="0">
                  <c:v>0.14803</c:v>
                </c:pt>
                <c:pt idx="1">
                  <c:v>0.29923000000000005</c:v>
                </c:pt>
                <c:pt idx="2">
                  <c:v>0.37661500000000003</c:v>
                </c:pt>
                <c:pt idx="3">
                  <c:v>0.45952300000000007</c:v>
                </c:pt>
                <c:pt idx="4">
                  <c:v>0.5436489999999999</c:v>
                </c:pt>
                <c:pt idx="5">
                  <c:v>0.6137785</c:v>
                </c:pt>
                <c:pt idx="6">
                  <c:v>0.691972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'Calculated Data'!$A$34</c:f>
              <c:strCache>
                <c:ptCount val="1"/>
                <c:pt idx="0">
                  <c:v>Tail ih= +2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Data'!$E$36:$E$42</c:f>
              <c:numCache>
                <c:ptCount val="7"/>
                <c:pt idx="0">
                  <c:v>0.017678853062010936</c:v>
                </c:pt>
                <c:pt idx="1">
                  <c:v>0.01843915953495693</c:v>
                </c:pt>
                <c:pt idx="2">
                  <c:v>0.018932262332354725</c:v>
                </c:pt>
                <c:pt idx="3">
                  <c:v>0.019708816669262726</c:v>
                </c:pt>
                <c:pt idx="4">
                  <c:v>0.021836732497752857</c:v>
                </c:pt>
                <c:pt idx="5">
                  <c:v>0.02628015461565177</c:v>
                </c:pt>
                <c:pt idx="6">
                  <c:v>0.04056707918384718</c:v>
                </c:pt>
              </c:numCache>
            </c:numRef>
          </c:xVal>
          <c:yVal>
            <c:numRef>
              <c:f>'Calculated Data'!$B$36:$B$42</c:f>
              <c:numCache>
                <c:ptCount val="7"/>
                <c:pt idx="0">
                  <c:v>0.189967</c:v>
                </c:pt>
                <c:pt idx="1">
                  <c:v>0.34103050000000007</c:v>
                </c:pt>
                <c:pt idx="2">
                  <c:v>0.4184260000000001</c:v>
                </c:pt>
                <c:pt idx="3">
                  <c:v>0.501355</c:v>
                </c:pt>
                <c:pt idx="4">
                  <c:v>0.585187</c:v>
                </c:pt>
                <c:pt idx="5">
                  <c:v>0.6545709999999999</c:v>
                </c:pt>
                <c:pt idx="6">
                  <c:v>0.732397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'Calculated Data'!$A$4</c:f>
              <c:strCache>
                <c:ptCount val="1"/>
                <c:pt idx="0">
                  <c:v>Tail Off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Data'!$E$6:$E$12</c:f>
              <c:numCache>
                <c:ptCount val="7"/>
                <c:pt idx="0">
                  <c:v>0.016130289337107372</c:v>
                </c:pt>
                <c:pt idx="1">
                  <c:v>0.016831869622403652</c:v>
                </c:pt>
                <c:pt idx="2">
                  <c:v>0.017284042976135085</c:v>
                </c:pt>
                <c:pt idx="3">
                  <c:v>0.018009062691659757</c:v>
                </c:pt>
                <c:pt idx="4">
                  <c:v>0.020066961912038325</c:v>
                </c:pt>
                <c:pt idx="5">
                  <c:v>0.02441271153422269</c:v>
                </c:pt>
                <c:pt idx="6">
                  <c:v>0.03833183624980674</c:v>
                </c:pt>
              </c:numCache>
            </c:numRef>
          </c:xVal>
          <c:yVal>
            <c:numRef>
              <c:f>'Calculated Data'!$B$6:$B$12</c:f>
              <c:numCache>
                <c:ptCount val="7"/>
                <c:pt idx="0">
                  <c:v>0.1931275</c:v>
                </c:pt>
                <c:pt idx="1">
                  <c:v>0.33441550000000003</c:v>
                </c:pt>
                <c:pt idx="2">
                  <c:v>0.4073695</c:v>
                </c:pt>
                <c:pt idx="3">
                  <c:v>0.48628750000000004</c:v>
                </c:pt>
                <c:pt idx="4">
                  <c:v>0.5668435000000001</c:v>
                </c:pt>
                <c:pt idx="5">
                  <c:v>0.6344425</c:v>
                </c:pt>
                <c:pt idx="6">
                  <c:v>0.7113865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'Calculated Data'!$P$6</c:f>
              <c:strCache>
                <c:ptCount val="1"/>
                <c:pt idx="0">
                  <c:v>Trimmed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Data'!$T$7:$T$12</c:f>
              <c:numCache>
                <c:ptCount val="6"/>
                <c:pt idx="0">
                  <c:v>0.018150145436024417</c:v>
                </c:pt>
                <c:pt idx="1">
                  <c:v>0.018704903066026606</c:v>
                </c:pt>
                <c:pt idx="2">
                  <c:v>0.019595623633241688</c:v>
                </c:pt>
                <c:pt idx="3">
                  <c:v>0.02153550337015564</c:v>
                </c:pt>
                <c:pt idx="4">
                  <c:v>0.02816619131104095</c:v>
                </c:pt>
                <c:pt idx="5">
                  <c:v>0.044110855095959925</c:v>
                </c:pt>
              </c:numCache>
            </c:numRef>
          </c:xVal>
          <c:yVal>
            <c:numRef>
              <c:f>'Calculated Data'!$H$7:$H$12</c:f>
              <c:numCache>
                <c:ptCount val="6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</c:numCache>
            </c:numRef>
          </c:yVal>
          <c:smooth val="1"/>
        </c:ser>
        <c:axId val="48383906"/>
        <c:axId val="32801971"/>
      </c:scatterChart>
      <c:valAx>
        <c:axId val="48383906"/>
        <c:scaling>
          <c:orientation val="minMax"/>
          <c:max val="0.045"/>
          <c:min val="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Idealized Drag Coefficient, C</a:t>
                </a:r>
                <a:r>
                  <a:rPr lang="en-US" cap="none" sz="1600" b="1" i="0" u="none" baseline="-2500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-C</a:t>
                </a:r>
                <a:r>
                  <a:rPr lang="en-US" cap="none" sz="1600" b="1" i="0" u="none" baseline="-2500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6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600" b="1" i="0" u="none" baseline="0"/>
                  <a:t>p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801971"/>
        <c:crosses val="autoZero"/>
        <c:crossBetween val="midCat"/>
        <c:dispUnits/>
        <c:majorUnit val="0.004"/>
        <c:minorUnit val="0.002"/>
      </c:valAx>
      <c:valAx>
        <c:axId val="3280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Lift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8383906"/>
        <c:crossesAt val="0.01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4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DPW4/NASA CRM Effect of Stabilizer Angle on C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475"/>
          <c:w val="0.964"/>
          <c:h val="0.84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'Calculated Data'!$A$14</c:f>
              <c:strCache>
                <c:ptCount val="1"/>
                <c:pt idx="0">
                  <c:v>Tail ih= -2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Data'!$D$16:$D$22</c:f>
              <c:numCache>
                <c:ptCount val="7"/>
                <c:pt idx="0">
                  <c:v>0.22823223039999999</c:v>
                </c:pt>
                <c:pt idx="1">
                  <c:v>0.16798696240000002</c:v>
                </c:pt>
                <c:pt idx="2">
                  <c:v>0.1396456504</c:v>
                </c:pt>
                <c:pt idx="3">
                  <c:v>0.11065479399999999</c:v>
                </c:pt>
                <c:pt idx="4">
                  <c:v>0.07966360684</c:v>
                </c:pt>
                <c:pt idx="5">
                  <c:v>0.06158351596</c:v>
                </c:pt>
                <c:pt idx="6">
                  <c:v>0.08691223503999998</c:v>
                </c:pt>
              </c:numCache>
            </c:numRef>
          </c:xVal>
          <c:yVal>
            <c:numRef>
              <c:f>'Calculated Data'!$B$16:$B$22</c:f>
              <c:numCache>
                <c:ptCount val="7"/>
                <c:pt idx="0">
                  <c:v>0.1064395</c:v>
                </c:pt>
                <c:pt idx="1">
                  <c:v>0.25714600000000004</c:v>
                </c:pt>
                <c:pt idx="2">
                  <c:v>0.3343525</c:v>
                </c:pt>
                <c:pt idx="3">
                  <c:v>0.417103</c:v>
                </c:pt>
                <c:pt idx="4">
                  <c:v>0.501397</c:v>
                </c:pt>
                <c:pt idx="5">
                  <c:v>0.5718835</c:v>
                </c:pt>
                <c:pt idx="6">
                  <c:v>0.6515785000000001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'Calculated Data'!$A$24</c:f>
              <c:strCache>
                <c:ptCount val="1"/>
                <c:pt idx="0">
                  <c:v>Tail ih= 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Data'!$D$26:$D$32</c:f>
              <c:numCache>
                <c:ptCount val="7"/>
                <c:pt idx="0">
                  <c:v>0.05045312655999999</c:v>
                </c:pt>
                <c:pt idx="1">
                  <c:v>-0.012003368408</c:v>
                </c:pt>
                <c:pt idx="2">
                  <c:v>-0.04079223008</c:v>
                </c:pt>
                <c:pt idx="3">
                  <c:v>-0.069978323</c:v>
                </c:pt>
                <c:pt idx="4">
                  <c:v>-0.10054200692</c:v>
                </c:pt>
                <c:pt idx="5">
                  <c:v>-0.11770035344</c:v>
                </c:pt>
                <c:pt idx="6">
                  <c:v>-0.08870212424</c:v>
                </c:pt>
              </c:numCache>
            </c:numRef>
          </c:xVal>
          <c:yVal>
            <c:numRef>
              <c:f>'Calculated Data'!$B$26:$B$32</c:f>
              <c:numCache>
                <c:ptCount val="7"/>
                <c:pt idx="0">
                  <c:v>0.14803</c:v>
                </c:pt>
                <c:pt idx="1">
                  <c:v>0.29923000000000005</c:v>
                </c:pt>
                <c:pt idx="2">
                  <c:v>0.37661500000000003</c:v>
                </c:pt>
                <c:pt idx="3">
                  <c:v>0.45952300000000007</c:v>
                </c:pt>
                <c:pt idx="4">
                  <c:v>0.5436489999999999</c:v>
                </c:pt>
                <c:pt idx="5">
                  <c:v>0.6137785</c:v>
                </c:pt>
                <c:pt idx="6">
                  <c:v>0.691972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'Calculated Data'!$A$34</c:f>
              <c:strCache>
                <c:ptCount val="1"/>
                <c:pt idx="0">
                  <c:v>Tail ih= +2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Data'!$D$36:$D$42</c:f>
              <c:numCache>
                <c:ptCount val="7"/>
                <c:pt idx="0">
                  <c:v>-0.13014354524</c:v>
                </c:pt>
                <c:pt idx="1">
                  <c:v>-0.19218106279999997</c:v>
                </c:pt>
                <c:pt idx="2">
                  <c:v>-0.22084574359999998</c:v>
                </c:pt>
                <c:pt idx="3">
                  <c:v>-0.249963554</c:v>
                </c:pt>
                <c:pt idx="4">
                  <c:v>-0.2802286604</c:v>
                </c:pt>
                <c:pt idx="5">
                  <c:v>-0.2966231192</c:v>
                </c:pt>
                <c:pt idx="6">
                  <c:v>-0.26737616119999996</c:v>
                </c:pt>
              </c:numCache>
            </c:numRef>
          </c:xVal>
          <c:yVal>
            <c:numRef>
              <c:f>'Calculated Data'!$B$36:$B$42</c:f>
              <c:numCache>
                <c:ptCount val="7"/>
                <c:pt idx="0">
                  <c:v>0.189967</c:v>
                </c:pt>
                <c:pt idx="1">
                  <c:v>0.34103050000000007</c:v>
                </c:pt>
                <c:pt idx="2">
                  <c:v>0.4184260000000001</c:v>
                </c:pt>
                <c:pt idx="3">
                  <c:v>0.501355</c:v>
                </c:pt>
                <c:pt idx="4">
                  <c:v>0.585187</c:v>
                </c:pt>
                <c:pt idx="5">
                  <c:v>0.6545709999999999</c:v>
                </c:pt>
                <c:pt idx="6">
                  <c:v>0.732397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'Calculated Data'!$A$4</c:f>
              <c:strCache>
                <c:ptCount val="1"/>
                <c:pt idx="0">
                  <c:v>Tail Off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'Calculated Data'!$D$6:$D$12</c:f>
              <c:numCache>
                <c:ptCount val="7"/>
                <c:pt idx="0">
                  <c:v>-0.14386028599999998</c:v>
                </c:pt>
                <c:pt idx="1">
                  <c:v>-0.1636762892</c:v>
                </c:pt>
                <c:pt idx="2">
                  <c:v>-0.17319517159999998</c:v>
                </c:pt>
                <c:pt idx="3">
                  <c:v>-0.185129906</c:v>
                </c:pt>
                <c:pt idx="4">
                  <c:v>-0.20007557119999997</c:v>
                </c:pt>
                <c:pt idx="5">
                  <c:v>-0.20575137919999997</c:v>
                </c:pt>
                <c:pt idx="6">
                  <c:v>-0.16999019359999998</c:v>
                </c:pt>
              </c:numCache>
            </c:numRef>
          </c:xVal>
          <c:yVal>
            <c:numRef>
              <c:f>'Calculated Data'!$B$6:$B$12</c:f>
              <c:numCache>
                <c:ptCount val="7"/>
                <c:pt idx="0">
                  <c:v>0.1931275</c:v>
                </c:pt>
                <c:pt idx="1">
                  <c:v>0.33441550000000003</c:v>
                </c:pt>
                <c:pt idx="2">
                  <c:v>0.4073695</c:v>
                </c:pt>
                <c:pt idx="3">
                  <c:v>0.48628750000000004</c:v>
                </c:pt>
                <c:pt idx="4">
                  <c:v>0.5668435000000001</c:v>
                </c:pt>
                <c:pt idx="5">
                  <c:v>0.6344425</c:v>
                </c:pt>
                <c:pt idx="6">
                  <c:v>0.7113865</c:v>
                </c:pt>
              </c:numCache>
            </c:numRef>
          </c:yVal>
          <c:smooth val="0"/>
        </c:ser>
        <c:axId val="26782284"/>
        <c:axId val="39713965"/>
      </c:scatterChart>
      <c:valAx>
        <c:axId val="26782284"/>
        <c:scaling>
          <c:orientation val="minMax"/>
          <c:max val="0.3"/>
          <c:min val="-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Pitching Moment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713965"/>
        <c:crossesAt val="-0.2"/>
        <c:crossBetween val="midCat"/>
        <c:dispUnits/>
        <c:majorUnit val="0.05"/>
        <c:minorUnit val="0.0016"/>
      </c:valAx>
      <c:valAx>
        <c:axId val="39713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Lift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782284"/>
        <c:crossesAt val="-0.3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22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1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1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1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1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26</xdr:row>
      <xdr:rowOff>57150</xdr:rowOff>
    </xdr:from>
    <xdr:to>
      <xdr:col>14</xdr:col>
      <xdr:colOff>314325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4610100" y="4419600"/>
        <a:ext cx="46196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284"/>
  <sheetViews>
    <sheetView tabSelected="1" workbookViewId="0" topLeftCell="A179">
      <selection activeCell="C188" sqref="C188"/>
    </sheetView>
  </sheetViews>
  <sheetFormatPr defaultColWidth="9.140625" defaultRowHeight="12.75"/>
  <cols>
    <col min="1" max="18" width="11.7109375" style="0" customWidth="1"/>
  </cols>
  <sheetData>
    <row r="1" spans="1:18" ht="13.5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3.5">
      <c r="A5" s="4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3.5">
      <c r="A8" s="4" t="s">
        <v>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3.5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>
      <c r="A10" s="4" t="s">
        <v>18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>
      <c r="A11" s="4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3.5">
      <c r="A12" s="4" t="s">
        <v>20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>
      <c r="A13" s="4" t="s">
        <v>21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>
      <c r="A14" s="4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3.5">
      <c r="A15" s="4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3.5">
      <c r="A16" s="4" t="s">
        <v>21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3.5">
      <c r="A17" s="4" t="s">
        <v>21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3.5">
      <c r="A18" s="4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3.5">
      <c r="A21" s="4" t="s">
        <v>22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3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3.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3.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3.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3.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3.5">
      <c r="A29" s="4" t="s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3.5">
      <c r="A30" s="4" t="s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3.5">
      <c r="A31" s="4" t="s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>
      <c r="A32" s="4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3.5">
      <c r="A35" s="4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3.5">
      <c r="A36" s="4" t="s">
        <v>14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3.5">
      <c r="A37" s="4" t="s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3.5">
      <c r="A38" s="4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3.5">
      <c r="A39" s="4" t="s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3.5">
      <c r="A40" s="4" t="s">
        <v>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3.5">
      <c r="A41" s="4" t="s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3.5">
      <c r="A42" s="4" t="s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3.5">
      <c r="A43" s="4" t="s">
        <v>38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3.5">
      <c r="A44" s="4" t="s">
        <v>39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3.5">
      <c r="A45" s="4" t="s">
        <v>27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3.5">
      <c r="A48" s="4" t="s">
        <v>40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3.5">
      <c r="A49" s="4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3.5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3.5">
      <c r="A51" s="4" t="s">
        <v>33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3.5">
      <c r="A52" s="4" t="s">
        <v>34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3.5">
      <c r="A53" s="4" t="s">
        <v>35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3.5">
      <c r="A54" s="4" t="s">
        <v>36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3.5">
      <c r="A55" s="4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3.5">
      <c r="A56" s="4" t="s">
        <v>38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3.5">
      <c r="A57" s="4" t="s">
        <v>39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>
      <c r="A58" s="4" t="s">
        <v>27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3.5">
      <c r="A61" s="4" t="s">
        <v>41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3.5">
      <c r="A62" s="4" t="s">
        <v>14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3.5">
      <c r="A63" s="4" t="s">
        <v>32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3.5">
      <c r="A64" s="4" t="s">
        <v>33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3.5">
      <c r="A65" s="4" t="s">
        <v>34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3.5">
      <c r="A66" s="4" t="s">
        <v>35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3.5">
      <c r="A67" s="4" t="s">
        <v>36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3.5">
      <c r="A68" s="4" t="s">
        <v>37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3.5">
      <c r="A69" s="4" t="s">
        <v>38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4" t="s">
        <v>39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3.5">
      <c r="A71" s="4" t="s">
        <v>27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3.5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>
      <c r="A75" s="4" t="s">
        <v>14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>
      <c r="A76" s="4" t="s">
        <v>32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3.5">
      <c r="A77" s="4" t="s">
        <v>43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3.5">
      <c r="A78" s="4" t="s">
        <v>34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3.5">
      <c r="A79" s="4" t="s">
        <v>35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3.5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3.5">
      <c r="A81" s="4" t="s">
        <v>37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3.5">
      <c r="A82" s="4" t="s">
        <v>38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3.5">
      <c r="A83" s="4" t="s">
        <v>39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3.5">
      <c r="A84" s="4" t="s">
        <v>27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3.5">
      <c r="A87" s="4" t="s">
        <v>44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3.5">
      <c r="A88" s="4" t="s">
        <v>14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3.5">
      <c r="A89" s="4" t="s">
        <v>32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3.5">
      <c r="A90" s="4" t="s">
        <v>43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3.5">
      <c r="A91" s="4" t="s">
        <v>34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3.5">
      <c r="A92" s="4" t="s">
        <v>35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3.5">
      <c r="A93" s="4" t="s">
        <v>36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3.5">
      <c r="A94" s="4" t="s">
        <v>37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3.5">
      <c r="A95" s="4" t="s">
        <v>38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3.5">
      <c r="A96" s="4" t="s">
        <v>39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3.5">
      <c r="A97" s="4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3.5">
      <c r="A100" s="4" t="s">
        <v>45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3.5">
      <c r="A101" s="4" t="s">
        <v>23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3.5">
      <c r="A102" s="4" t="s">
        <v>46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3.5">
      <c r="A103" s="4" t="s">
        <v>47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3.5">
      <c r="A104" s="4" t="s">
        <v>48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3.5">
      <c r="A105" s="4" t="s">
        <v>49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3.5">
      <c r="A106" s="4" t="s">
        <v>50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3.5">
      <c r="A107" s="4" t="s">
        <v>51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3.5">
      <c r="A108" s="4" t="s">
        <v>52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3.5">
      <c r="A109" s="4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3.5">
      <c r="A113" s="4" t="s">
        <v>53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3.5">
      <c r="A114" s="4" t="s">
        <v>54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3.5">
      <c r="A116" s="4" t="s">
        <v>55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21" ht="13.5">
      <c r="A117" s="4"/>
      <c r="B117" s="4"/>
      <c r="C117" s="4"/>
      <c r="D117" s="4"/>
      <c r="E117" s="4"/>
      <c r="F117" s="4"/>
      <c r="G117" s="4"/>
      <c r="H117" s="4"/>
      <c r="I117" s="4" t="s">
        <v>134</v>
      </c>
      <c r="J117" s="4" t="s">
        <v>136</v>
      </c>
      <c r="K117" s="4" t="s">
        <v>135</v>
      </c>
      <c r="L117" s="4" t="s">
        <v>135</v>
      </c>
      <c r="M117" s="4" t="s">
        <v>99</v>
      </c>
      <c r="N117" s="4" t="s">
        <v>149</v>
      </c>
      <c r="O117" s="4" t="s">
        <v>135</v>
      </c>
      <c r="P117" s="4" t="s">
        <v>136</v>
      </c>
      <c r="Q117" s="4" t="s">
        <v>150</v>
      </c>
      <c r="R117" s="4"/>
      <c r="S117" s="4"/>
      <c r="T117" s="4"/>
      <c r="U117" s="4"/>
    </row>
    <row r="118" spans="1:21" ht="13.5">
      <c r="A118" s="4" t="s">
        <v>100</v>
      </c>
      <c r="B118" s="4" t="s">
        <v>101</v>
      </c>
      <c r="C118" s="4" t="s">
        <v>102</v>
      </c>
      <c r="D118" s="4" t="s">
        <v>103</v>
      </c>
      <c r="E118" s="4" t="s">
        <v>104</v>
      </c>
      <c r="F118" s="4" t="s">
        <v>105</v>
      </c>
      <c r="G118" s="4" t="s">
        <v>106</v>
      </c>
      <c r="H118" s="4" t="s">
        <v>107</v>
      </c>
      <c r="I118" s="4" t="s">
        <v>139</v>
      </c>
      <c r="J118" s="4" t="s">
        <v>140</v>
      </c>
      <c r="K118" s="4" t="s">
        <v>141</v>
      </c>
      <c r="L118" s="4" t="s">
        <v>142</v>
      </c>
      <c r="M118" s="4" t="s">
        <v>108</v>
      </c>
      <c r="N118" s="4" t="s">
        <v>143</v>
      </c>
      <c r="O118" s="4" t="s">
        <v>144</v>
      </c>
      <c r="P118" s="4" t="s">
        <v>145</v>
      </c>
      <c r="Q118" s="4" t="s">
        <v>146</v>
      </c>
      <c r="R118" s="4"/>
      <c r="S118" s="4"/>
      <c r="T118" s="4"/>
      <c r="U118" s="4"/>
    </row>
    <row r="119" spans="1:21" ht="13.5">
      <c r="A119" s="4" t="s">
        <v>109</v>
      </c>
      <c r="B119" s="4">
        <v>0.85</v>
      </c>
      <c r="C119" s="4" t="s">
        <v>110</v>
      </c>
      <c r="D119" s="4" t="s">
        <v>111</v>
      </c>
      <c r="E119" s="4" t="s">
        <v>112</v>
      </c>
      <c r="F119" s="4" t="s">
        <v>112</v>
      </c>
      <c r="G119" s="4" t="s">
        <v>112</v>
      </c>
      <c r="H119" s="4" t="s">
        <v>113</v>
      </c>
      <c r="I119" s="4" t="s">
        <v>113</v>
      </c>
      <c r="J119" s="4" t="s">
        <v>112</v>
      </c>
      <c r="K119" s="4" t="s">
        <v>113</v>
      </c>
      <c r="L119" s="4" t="s">
        <v>113</v>
      </c>
      <c r="M119" s="4" t="s">
        <v>112</v>
      </c>
      <c r="N119" s="4" t="s">
        <v>113</v>
      </c>
      <c r="O119" s="4" t="s">
        <v>113</v>
      </c>
      <c r="P119" s="4" t="s">
        <v>112</v>
      </c>
      <c r="Q119" s="4" t="s">
        <v>113</v>
      </c>
      <c r="R119" s="4"/>
      <c r="S119" s="4"/>
      <c r="T119" s="4"/>
      <c r="U119" s="4"/>
    </row>
    <row r="120" spans="1:21" ht="13.5">
      <c r="A120" s="4" t="s">
        <v>109</v>
      </c>
      <c r="B120" s="4">
        <v>0.85</v>
      </c>
      <c r="C120" s="4" t="s">
        <v>110</v>
      </c>
      <c r="D120" s="4" t="s">
        <v>111</v>
      </c>
      <c r="E120" s="4" t="s">
        <v>112</v>
      </c>
      <c r="F120" s="4" t="s">
        <v>112</v>
      </c>
      <c r="G120" s="4" t="s">
        <v>112</v>
      </c>
      <c r="H120" s="4" t="s">
        <v>113</v>
      </c>
      <c r="I120" s="4" t="s">
        <v>113</v>
      </c>
      <c r="J120" s="4" t="s">
        <v>112</v>
      </c>
      <c r="K120" s="4" t="s">
        <v>113</v>
      </c>
      <c r="L120" s="4" t="s">
        <v>113</v>
      </c>
      <c r="M120" s="4" t="s">
        <v>112</v>
      </c>
      <c r="N120" s="4" t="s">
        <v>113</v>
      </c>
      <c r="O120" s="4" t="s">
        <v>113</v>
      </c>
      <c r="P120" s="4" t="s">
        <v>112</v>
      </c>
      <c r="Q120" s="4" t="s">
        <v>113</v>
      </c>
      <c r="R120" s="4"/>
      <c r="S120" s="4"/>
      <c r="T120" s="4"/>
      <c r="U120" s="4"/>
    </row>
    <row r="121" spans="1:21" ht="13.5">
      <c r="A121" s="4" t="s">
        <v>109</v>
      </c>
      <c r="B121" s="4">
        <v>0.85</v>
      </c>
      <c r="C121" s="4" t="s">
        <v>110</v>
      </c>
      <c r="D121" s="4" t="s">
        <v>111</v>
      </c>
      <c r="E121" s="4" t="s">
        <v>112</v>
      </c>
      <c r="F121" s="4" t="s">
        <v>112</v>
      </c>
      <c r="G121" s="4" t="s">
        <v>112</v>
      </c>
      <c r="H121" s="4" t="s">
        <v>113</v>
      </c>
      <c r="I121" s="4" t="s">
        <v>113</v>
      </c>
      <c r="J121" s="4" t="s">
        <v>112</v>
      </c>
      <c r="K121" s="4" t="s">
        <v>113</v>
      </c>
      <c r="L121" s="4" t="s">
        <v>113</v>
      </c>
      <c r="M121" s="4" t="s">
        <v>112</v>
      </c>
      <c r="N121" s="4" t="s">
        <v>113</v>
      </c>
      <c r="O121" s="4" t="s">
        <v>113</v>
      </c>
      <c r="P121" s="4" t="s">
        <v>112</v>
      </c>
      <c r="Q121" s="4" t="s">
        <v>113</v>
      </c>
      <c r="R121" s="4"/>
      <c r="S121" s="4"/>
      <c r="T121" s="4"/>
      <c r="U121" s="4"/>
    </row>
    <row r="122" spans="1:21" ht="13.5">
      <c r="A122" s="4" t="s">
        <v>109</v>
      </c>
      <c r="B122" s="4">
        <v>0.85</v>
      </c>
      <c r="C122" s="4" t="s">
        <v>110</v>
      </c>
      <c r="D122" s="4" t="s">
        <v>111</v>
      </c>
      <c r="E122" s="4" t="s">
        <v>112</v>
      </c>
      <c r="F122" s="4" t="s">
        <v>112</v>
      </c>
      <c r="G122" s="4" t="s">
        <v>112</v>
      </c>
      <c r="H122" s="4" t="s">
        <v>113</v>
      </c>
      <c r="I122" s="4" t="s">
        <v>113</v>
      </c>
      <c r="J122" s="4" t="s">
        <v>112</v>
      </c>
      <c r="K122" s="4" t="s">
        <v>113</v>
      </c>
      <c r="L122" s="4" t="s">
        <v>113</v>
      </c>
      <c r="M122" s="4" t="s">
        <v>112</v>
      </c>
      <c r="N122" s="4" t="s">
        <v>113</v>
      </c>
      <c r="O122" s="4" t="s">
        <v>113</v>
      </c>
      <c r="P122" s="4" t="s">
        <v>112</v>
      </c>
      <c r="Q122" s="4" t="s">
        <v>113</v>
      </c>
      <c r="R122" s="4"/>
      <c r="S122" s="4"/>
      <c r="T122" s="4"/>
      <c r="U122" s="4"/>
    </row>
    <row r="123" spans="1:18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3.5">
      <c r="A124" s="4" t="s">
        <v>56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3.5">
      <c r="A126" s="4" t="s">
        <v>100</v>
      </c>
      <c r="B126" s="4" t="s">
        <v>114</v>
      </c>
      <c r="C126" s="4" t="s">
        <v>115</v>
      </c>
      <c r="D126" s="4" t="s">
        <v>116</v>
      </c>
      <c r="E126" s="4" t="s">
        <v>117</v>
      </c>
      <c r="F126" s="4" t="s">
        <v>118</v>
      </c>
      <c r="G126" s="4" t="s">
        <v>119</v>
      </c>
      <c r="H126" s="4" t="s">
        <v>120</v>
      </c>
      <c r="I126" s="4" t="s">
        <v>121</v>
      </c>
      <c r="J126" s="4" t="s">
        <v>122</v>
      </c>
      <c r="K126" s="4"/>
      <c r="L126" s="4"/>
      <c r="M126" s="4"/>
      <c r="N126" s="4"/>
      <c r="O126" s="4"/>
      <c r="P126" s="4"/>
      <c r="Q126" s="4"/>
      <c r="R126" s="4"/>
    </row>
    <row r="127" spans="1:18" ht="13.5">
      <c r="A127" s="4" t="s">
        <v>109</v>
      </c>
      <c r="B127" s="4" t="s">
        <v>123</v>
      </c>
      <c r="C127" s="4" t="s">
        <v>123</v>
      </c>
      <c r="D127" s="4" t="s">
        <v>123</v>
      </c>
      <c r="E127" s="4" t="s">
        <v>123</v>
      </c>
      <c r="F127" s="4" t="s">
        <v>123</v>
      </c>
      <c r="G127" s="4" t="s">
        <v>123</v>
      </c>
      <c r="H127" s="4" t="s">
        <v>123</v>
      </c>
      <c r="I127" s="4" t="s">
        <v>123</v>
      </c>
      <c r="J127" s="4" t="s">
        <v>123</v>
      </c>
      <c r="K127" s="4"/>
      <c r="L127" s="4"/>
      <c r="M127" s="4"/>
      <c r="N127" s="4"/>
      <c r="O127" s="4"/>
      <c r="P127" s="4"/>
      <c r="Q127" s="4"/>
      <c r="R127" s="4"/>
    </row>
    <row r="128" spans="1:18" ht="13.5">
      <c r="A128" s="4" t="s">
        <v>109</v>
      </c>
      <c r="B128" s="4" t="s">
        <v>123</v>
      </c>
      <c r="C128" s="4" t="s">
        <v>123</v>
      </c>
      <c r="D128" s="4" t="s">
        <v>123</v>
      </c>
      <c r="E128" s="4" t="s">
        <v>123</v>
      </c>
      <c r="F128" s="4" t="s">
        <v>123</v>
      </c>
      <c r="G128" s="4" t="s">
        <v>123</v>
      </c>
      <c r="H128" s="4" t="s">
        <v>123</v>
      </c>
      <c r="I128" s="4" t="s">
        <v>123</v>
      </c>
      <c r="J128" s="4" t="s">
        <v>123</v>
      </c>
      <c r="K128" s="4"/>
      <c r="L128" s="4"/>
      <c r="M128" s="4"/>
      <c r="N128" s="4"/>
      <c r="O128" s="4"/>
      <c r="P128" s="4"/>
      <c r="Q128" s="4"/>
      <c r="R128" s="4"/>
    </row>
    <row r="129" spans="1:18" ht="13.5">
      <c r="A129" s="4" t="s">
        <v>109</v>
      </c>
      <c r="B129" s="4" t="s">
        <v>123</v>
      </c>
      <c r="C129" s="4" t="s">
        <v>123</v>
      </c>
      <c r="D129" s="4" t="s">
        <v>123</v>
      </c>
      <c r="E129" s="4" t="s">
        <v>123</v>
      </c>
      <c r="F129" s="4" t="s">
        <v>123</v>
      </c>
      <c r="G129" s="4" t="s">
        <v>123</v>
      </c>
      <c r="H129" s="4" t="s">
        <v>123</v>
      </c>
      <c r="I129" s="4" t="s">
        <v>123</v>
      </c>
      <c r="J129" s="4" t="s">
        <v>123</v>
      </c>
      <c r="K129" s="4"/>
      <c r="L129" s="4"/>
      <c r="M129" s="4"/>
      <c r="N129" s="4"/>
      <c r="O129" s="4"/>
      <c r="P129" s="4"/>
      <c r="Q129" s="4"/>
      <c r="R129" s="4"/>
    </row>
    <row r="130" spans="1:18" ht="13.5">
      <c r="A130" s="4" t="s">
        <v>109</v>
      </c>
      <c r="B130" s="4" t="s">
        <v>123</v>
      </c>
      <c r="C130" s="4" t="s">
        <v>123</v>
      </c>
      <c r="D130" s="4" t="s">
        <v>123</v>
      </c>
      <c r="E130" s="4" t="s">
        <v>123</v>
      </c>
      <c r="F130" s="4" t="s">
        <v>123</v>
      </c>
      <c r="G130" s="4" t="s">
        <v>123</v>
      </c>
      <c r="H130" s="4" t="s">
        <v>123</v>
      </c>
      <c r="I130" s="4" t="s">
        <v>123</v>
      </c>
      <c r="J130" s="4" t="s">
        <v>123</v>
      </c>
      <c r="K130" s="4"/>
      <c r="L130" s="4"/>
      <c r="M130" s="4"/>
      <c r="N130" s="4"/>
      <c r="O130" s="4"/>
      <c r="P130" s="4"/>
      <c r="Q130" s="4"/>
      <c r="R130" s="4"/>
    </row>
    <row r="131" spans="1:18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3.5">
      <c r="A132" s="4" t="s">
        <v>57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3.5">
      <c r="A133" s="4" t="s">
        <v>58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3.5">
      <c r="A135" s="4" t="s">
        <v>124</v>
      </c>
      <c r="B135" s="4" t="s">
        <v>125</v>
      </c>
      <c r="C135" s="4" t="s">
        <v>126</v>
      </c>
      <c r="D135" s="4" t="s">
        <v>127</v>
      </c>
      <c r="E135" s="4" t="s">
        <v>128</v>
      </c>
      <c r="F135" s="4" t="s">
        <v>129</v>
      </c>
      <c r="G135" s="4" t="s">
        <v>130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3.5">
      <c r="A136" s="4">
        <v>1</v>
      </c>
      <c r="B136" s="4">
        <v>121.459</v>
      </c>
      <c r="C136" s="4">
        <v>0.105</v>
      </c>
      <c r="D136" s="4" t="s">
        <v>131</v>
      </c>
      <c r="E136" s="4" t="s">
        <v>131</v>
      </c>
      <c r="F136" s="4" t="s">
        <v>131</v>
      </c>
      <c r="G136" s="4" t="s">
        <v>131</v>
      </c>
      <c r="H136" s="4" t="s">
        <v>132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3.5">
      <c r="A137" s="4">
        <v>2</v>
      </c>
      <c r="B137" s="4">
        <v>133.026</v>
      </c>
      <c r="C137" s="4">
        <v>0.115</v>
      </c>
      <c r="D137" s="4" t="s">
        <v>131</v>
      </c>
      <c r="E137" s="4" t="s">
        <v>131</v>
      </c>
      <c r="F137" s="4" t="s">
        <v>131</v>
      </c>
      <c r="G137" s="4" t="s">
        <v>131</v>
      </c>
      <c r="H137" s="4" t="s">
        <v>132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3.5">
      <c r="A138" s="4">
        <v>3</v>
      </c>
      <c r="B138" s="4">
        <v>144.594</v>
      </c>
      <c r="C138" s="4">
        <v>0.125</v>
      </c>
      <c r="D138" s="4" t="s">
        <v>131</v>
      </c>
      <c r="E138" s="4" t="s">
        <v>131</v>
      </c>
      <c r="F138" s="4" t="s">
        <v>131</v>
      </c>
      <c r="G138" s="4" t="s">
        <v>131</v>
      </c>
      <c r="H138" s="4" t="s">
        <v>132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3.5">
      <c r="A139" s="4">
        <v>4</v>
      </c>
      <c r="B139" s="4">
        <v>151.074</v>
      </c>
      <c r="C139" s="4">
        <v>0.1306</v>
      </c>
      <c r="D139" s="4" t="s">
        <v>131</v>
      </c>
      <c r="E139" s="4" t="s">
        <v>131</v>
      </c>
      <c r="F139" s="4" t="s">
        <v>131</v>
      </c>
      <c r="G139" s="4" t="s">
        <v>131</v>
      </c>
      <c r="H139" s="4" t="s">
        <v>133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3.5">
      <c r="A140" s="4">
        <v>5</v>
      </c>
      <c r="B140" s="4">
        <v>232.444</v>
      </c>
      <c r="C140" s="4">
        <v>0.2009</v>
      </c>
      <c r="D140" s="4" t="s">
        <v>131</v>
      </c>
      <c r="E140" s="4" t="s">
        <v>131</v>
      </c>
      <c r="F140" s="4" t="s">
        <v>131</v>
      </c>
      <c r="G140" s="4" t="s">
        <v>131</v>
      </c>
      <c r="H140" s="4" t="s">
        <v>133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3.5">
      <c r="A141" s="4">
        <v>6</v>
      </c>
      <c r="B141" s="4">
        <v>327.074</v>
      </c>
      <c r="C141" s="4">
        <v>0.2828</v>
      </c>
      <c r="D141" s="4" t="s">
        <v>131</v>
      </c>
      <c r="E141" s="4" t="s">
        <v>131</v>
      </c>
      <c r="F141" s="4" t="s">
        <v>131</v>
      </c>
      <c r="G141" s="4" t="s">
        <v>131</v>
      </c>
      <c r="H141" s="4" t="s">
        <v>133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3.5">
      <c r="A142" s="4">
        <v>7</v>
      </c>
      <c r="B142" s="4">
        <v>396.765</v>
      </c>
      <c r="C142" s="4">
        <v>0.343</v>
      </c>
      <c r="D142" s="4" t="s">
        <v>131</v>
      </c>
      <c r="E142" s="4" t="s">
        <v>131</v>
      </c>
      <c r="F142" s="4" t="s">
        <v>131</v>
      </c>
      <c r="G142" s="4" t="s">
        <v>131</v>
      </c>
      <c r="H142" s="4" t="s">
        <v>132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3.5">
      <c r="A143" s="4">
        <v>8</v>
      </c>
      <c r="B143" s="4">
        <v>427.998</v>
      </c>
      <c r="C143" s="4">
        <v>0.37</v>
      </c>
      <c r="D143" s="4" t="s">
        <v>131</v>
      </c>
      <c r="E143" s="4" t="s">
        <v>131</v>
      </c>
      <c r="F143" s="4" t="s">
        <v>131</v>
      </c>
      <c r="G143" s="4" t="s">
        <v>131</v>
      </c>
      <c r="H143" s="4" t="s">
        <v>132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3.5">
      <c r="A144" s="4">
        <v>9</v>
      </c>
      <c r="B144" s="4">
        <v>459.37</v>
      </c>
      <c r="C144" s="4">
        <v>0.3971</v>
      </c>
      <c r="D144" s="4" t="s">
        <v>131</v>
      </c>
      <c r="E144" s="4" t="s">
        <v>131</v>
      </c>
      <c r="F144" s="4" t="s">
        <v>131</v>
      </c>
      <c r="G144" s="4" t="s">
        <v>131</v>
      </c>
      <c r="H144" s="4" t="s">
        <v>133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3.5">
      <c r="A145" s="4">
        <v>10</v>
      </c>
      <c r="B145" s="4">
        <v>581.148</v>
      </c>
      <c r="C145" s="4">
        <v>0.5024</v>
      </c>
      <c r="D145" s="4" t="s">
        <v>131</v>
      </c>
      <c r="E145" s="4" t="s">
        <v>131</v>
      </c>
      <c r="F145" s="4" t="s">
        <v>131</v>
      </c>
      <c r="G145" s="4" t="s">
        <v>131</v>
      </c>
      <c r="H145" s="4" t="s">
        <v>133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3.5">
      <c r="A146" s="4">
        <v>11</v>
      </c>
      <c r="B146" s="4">
        <v>697.333</v>
      </c>
      <c r="C146" s="4">
        <v>0.6028</v>
      </c>
      <c r="D146" s="4" t="s">
        <v>131</v>
      </c>
      <c r="E146" s="4" t="s">
        <v>131</v>
      </c>
      <c r="F146" s="4" t="s">
        <v>131</v>
      </c>
      <c r="G146" s="4" t="s">
        <v>131</v>
      </c>
      <c r="H146" s="4" t="s">
        <v>133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3.5">
      <c r="A147" s="4">
        <v>12</v>
      </c>
      <c r="B147" s="4">
        <v>840.704</v>
      </c>
      <c r="C147" s="4">
        <v>0.7268</v>
      </c>
      <c r="D147" s="4" t="s">
        <v>131</v>
      </c>
      <c r="E147" s="4" t="s">
        <v>131</v>
      </c>
      <c r="F147" s="4" t="s">
        <v>131</v>
      </c>
      <c r="G147" s="4" t="s">
        <v>131</v>
      </c>
      <c r="H147" s="4" t="s">
        <v>133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3.5">
      <c r="A148" s="4">
        <v>13</v>
      </c>
      <c r="B148" s="4">
        <v>978.148</v>
      </c>
      <c r="C148" s="4">
        <v>0.8456</v>
      </c>
      <c r="D148" s="4" t="s">
        <v>131</v>
      </c>
      <c r="E148" s="4" t="s">
        <v>131</v>
      </c>
      <c r="F148" s="4" t="s">
        <v>131</v>
      </c>
      <c r="G148" s="4" t="s">
        <v>131</v>
      </c>
      <c r="H148" s="4" t="s">
        <v>133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3.5">
      <c r="A149" s="4">
        <v>14</v>
      </c>
      <c r="B149" s="4">
        <v>1098.926</v>
      </c>
      <c r="C149" s="4">
        <v>0.95</v>
      </c>
      <c r="D149" s="4" t="s">
        <v>131</v>
      </c>
      <c r="E149" s="4" t="s">
        <v>131</v>
      </c>
      <c r="F149" s="4" t="s">
        <v>131</v>
      </c>
      <c r="G149" s="4" t="s">
        <v>131</v>
      </c>
      <c r="H149" s="4" t="s">
        <v>133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3.5">
      <c r="A150" s="4">
        <v>15</v>
      </c>
      <c r="B150" s="4">
        <v>1122.048</v>
      </c>
      <c r="C150" s="4">
        <v>0.97</v>
      </c>
      <c r="D150" s="4" t="s">
        <v>131</v>
      </c>
      <c r="E150" s="4" t="s">
        <v>131</v>
      </c>
      <c r="F150" s="4" t="s">
        <v>131</v>
      </c>
      <c r="G150" s="4" t="s">
        <v>131</v>
      </c>
      <c r="H150" s="4" t="s">
        <v>132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3.5">
      <c r="A151" s="4">
        <v>16</v>
      </c>
      <c r="B151" s="4">
        <v>1145.183</v>
      </c>
      <c r="C151" s="4">
        <v>0.99</v>
      </c>
      <c r="D151" s="4" t="s">
        <v>131</v>
      </c>
      <c r="E151" s="4" t="s">
        <v>131</v>
      </c>
      <c r="F151" s="4" t="s">
        <v>131</v>
      </c>
      <c r="G151" s="4" t="s">
        <v>131</v>
      </c>
      <c r="H151" s="4" t="s">
        <v>132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3.5">
      <c r="A154" s="4" t="s">
        <v>59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3.5">
      <c r="A155" s="4" t="s">
        <v>58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3.5">
      <c r="A157" s="4" t="s">
        <v>124</v>
      </c>
      <c r="B157" s="4" t="s">
        <v>125</v>
      </c>
      <c r="C157" s="4" t="s">
        <v>126</v>
      </c>
      <c r="D157" s="4" t="s">
        <v>127</v>
      </c>
      <c r="E157" s="4" t="s">
        <v>128</v>
      </c>
      <c r="F157" s="4" t="s">
        <v>129</v>
      </c>
      <c r="G157" s="4" t="s">
        <v>130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3.5">
      <c r="A158" s="4">
        <v>1</v>
      </c>
      <c r="B158" s="4">
        <v>75.6</v>
      </c>
      <c r="C158" s="4">
        <v>0.18</v>
      </c>
      <c r="D158" s="4" t="s">
        <v>131</v>
      </c>
      <c r="E158" s="4" t="s">
        <v>131</v>
      </c>
      <c r="F158" s="4" t="s">
        <v>131</v>
      </c>
      <c r="G158" s="4" t="s">
        <v>131</v>
      </c>
      <c r="H158" s="4" t="s">
        <v>132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3.5">
      <c r="A159" s="4">
        <v>2</v>
      </c>
      <c r="B159" s="4">
        <v>126</v>
      </c>
      <c r="C159" s="4">
        <v>0.3</v>
      </c>
      <c r="D159" s="4" t="s">
        <v>131</v>
      </c>
      <c r="E159" s="4" t="s">
        <v>131</v>
      </c>
      <c r="F159" s="4" t="s">
        <v>131</v>
      </c>
      <c r="G159" s="4" t="s">
        <v>131</v>
      </c>
      <c r="H159" s="4" t="s">
        <v>132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3.5">
      <c r="A160" s="4">
        <v>3</v>
      </c>
      <c r="B160" s="4">
        <v>210</v>
      </c>
      <c r="C160" s="4">
        <v>0.5</v>
      </c>
      <c r="D160" s="4" t="s">
        <v>131</v>
      </c>
      <c r="E160" s="4" t="s">
        <v>131</v>
      </c>
      <c r="F160" s="4" t="s">
        <v>131</v>
      </c>
      <c r="G160" s="4" t="s">
        <v>131</v>
      </c>
      <c r="H160" s="4" t="s">
        <v>132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3.5">
      <c r="A161" s="4">
        <v>4</v>
      </c>
      <c r="B161" s="4">
        <v>294</v>
      </c>
      <c r="C161" s="4">
        <v>0.7</v>
      </c>
      <c r="D161" s="4" t="s">
        <v>131</v>
      </c>
      <c r="E161" s="4" t="s">
        <v>131</v>
      </c>
      <c r="F161" s="4" t="s">
        <v>131</v>
      </c>
      <c r="G161" s="4" t="s">
        <v>131</v>
      </c>
      <c r="H161" s="4" t="s">
        <v>133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3.5">
      <c r="A162" s="4">
        <v>5</v>
      </c>
      <c r="B162" s="4">
        <v>378</v>
      </c>
      <c r="C162" s="4">
        <v>0.9</v>
      </c>
      <c r="D162" s="4" t="s">
        <v>131</v>
      </c>
      <c r="E162" s="4" t="s">
        <v>131</v>
      </c>
      <c r="F162" s="4" t="s">
        <v>131</v>
      </c>
      <c r="G162" s="4" t="s">
        <v>131</v>
      </c>
      <c r="H162" s="4" t="s">
        <v>133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3.5">
      <c r="A163" s="4">
        <v>6</v>
      </c>
      <c r="B163" s="4">
        <v>399</v>
      </c>
      <c r="C163" s="4">
        <v>0.95</v>
      </c>
      <c r="D163" s="4" t="s">
        <v>131</v>
      </c>
      <c r="E163" s="4" t="s">
        <v>131</v>
      </c>
      <c r="F163" s="4" t="s">
        <v>131</v>
      </c>
      <c r="G163" s="4" t="s">
        <v>131</v>
      </c>
      <c r="H163" s="4" t="s">
        <v>133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3.5">
      <c r="A164" s="4">
        <v>7</v>
      </c>
      <c r="B164" s="4">
        <v>415.8</v>
      </c>
      <c r="C164" s="4">
        <v>0.99</v>
      </c>
      <c r="D164" s="4" t="s">
        <v>131</v>
      </c>
      <c r="E164" s="4" t="s">
        <v>131</v>
      </c>
      <c r="F164" s="4" t="s">
        <v>131</v>
      </c>
      <c r="G164" s="4" t="s">
        <v>131</v>
      </c>
      <c r="H164" s="4" t="s">
        <v>132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3.5">
      <c r="A168" s="4" t="s">
        <v>60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3.5">
      <c r="A169" s="4" t="s">
        <v>61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3.5">
      <c r="A171" s="4" t="s">
        <v>62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3.5">
      <c r="A173" s="4"/>
      <c r="B173" s="4"/>
      <c r="C173" s="4"/>
      <c r="D173" s="4"/>
      <c r="E173" s="4"/>
      <c r="F173" s="4"/>
      <c r="G173" s="4"/>
      <c r="H173" s="4"/>
      <c r="I173" s="4" t="s">
        <v>134</v>
      </c>
      <c r="J173" s="4" t="s">
        <v>135</v>
      </c>
      <c r="K173" s="4" t="s">
        <v>135</v>
      </c>
      <c r="L173" s="4" t="s">
        <v>136</v>
      </c>
      <c r="M173" s="4" t="s">
        <v>99</v>
      </c>
      <c r="N173" s="4" t="s">
        <v>135</v>
      </c>
      <c r="O173" s="4" t="s">
        <v>135</v>
      </c>
      <c r="P173" s="4" t="s">
        <v>136</v>
      </c>
      <c r="Q173" s="4" t="s">
        <v>137</v>
      </c>
      <c r="R173" s="4"/>
    </row>
    <row r="174" spans="1:18" ht="13.5">
      <c r="A174" s="4" t="s">
        <v>101</v>
      </c>
      <c r="B174" s="4" t="s">
        <v>102</v>
      </c>
      <c r="C174" s="4" t="s">
        <v>103</v>
      </c>
      <c r="D174" s="4" t="s">
        <v>104</v>
      </c>
      <c r="E174" s="4" t="s">
        <v>105</v>
      </c>
      <c r="F174" s="4" t="s">
        <v>106</v>
      </c>
      <c r="G174" s="4" t="s">
        <v>138</v>
      </c>
      <c r="H174" s="4" t="s">
        <v>107</v>
      </c>
      <c r="I174" s="4" t="s">
        <v>139</v>
      </c>
      <c r="J174" s="4" t="s">
        <v>140</v>
      </c>
      <c r="K174" s="4" t="s">
        <v>141</v>
      </c>
      <c r="L174" s="4" t="s">
        <v>142</v>
      </c>
      <c r="M174" s="4" t="s">
        <v>108</v>
      </c>
      <c r="N174" s="4" t="s">
        <v>143</v>
      </c>
      <c r="O174" s="4" t="s">
        <v>144</v>
      </c>
      <c r="P174" s="4" t="s">
        <v>145</v>
      </c>
      <c r="Q174" s="4" t="s">
        <v>146</v>
      </c>
      <c r="R174" s="4"/>
    </row>
    <row r="175" spans="1:18" ht="13.5">
      <c r="A175" s="4">
        <v>0.85</v>
      </c>
      <c r="B175" s="4">
        <v>0</v>
      </c>
      <c r="C175" s="18">
        <v>0.1931275</v>
      </c>
      <c r="D175" s="18">
        <v>0.017449444419999998</v>
      </c>
      <c r="E175" s="4" t="s">
        <v>112</v>
      </c>
      <c r="F175" s="4" t="s">
        <v>112</v>
      </c>
      <c r="G175" s="18">
        <f>D175-C175^2/(PI()*9)</f>
        <v>0.016130289337107372</v>
      </c>
      <c r="H175" s="18">
        <v>-0.14386028599999998</v>
      </c>
      <c r="I175" s="4" t="s">
        <v>113</v>
      </c>
      <c r="J175" s="4" t="s">
        <v>112</v>
      </c>
      <c r="K175" s="4" t="s">
        <v>113</v>
      </c>
      <c r="L175" s="4">
        <v>0</v>
      </c>
      <c r="M175" s="4">
        <v>0</v>
      </c>
      <c r="N175" s="4">
        <v>0</v>
      </c>
      <c r="O175" s="4" t="s">
        <v>113</v>
      </c>
      <c r="P175" s="4" t="s">
        <v>112</v>
      </c>
      <c r="Q175" s="4" t="s">
        <v>113</v>
      </c>
      <c r="R175" s="4"/>
    </row>
    <row r="176" spans="1:18" ht="13.5">
      <c r="A176" s="4">
        <v>0.85</v>
      </c>
      <c r="B176" s="4">
        <v>1</v>
      </c>
      <c r="C176" s="18">
        <v>0.33441550000000003</v>
      </c>
      <c r="D176" s="18">
        <v>0.0207871786</v>
      </c>
      <c r="E176" s="4" t="s">
        <v>112</v>
      </c>
      <c r="F176" s="4" t="s">
        <v>112</v>
      </c>
      <c r="G176" s="18">
        <f aca="true" t="shared" si="0" ref="G176:G181">D176-C176^2/(PI()*9)</f>
        <v>0.016831869622403652</v>
      </c>
      <c r="H176" s="18">
        <v>-0.1636762892</v>
      </c>
      <c r="I176" s="4" t="s">
        <v>113</v>
      </c>
      <c r="J176" s="4" t="s">
        <v>112</v>
      </c>
      <c r="K176" s="4" t="s">
        <v>113</v>
      </c>
      <c r="L176" s="4">
        <v>0</v>
      </c>
      <c r="M176" s="4">
        <v>0</v>
      </c>
      <c r="N176" s="4">
        <v>0</v>
      </c>
      <c r="O176" s="4" t="s">
        <v>113</v>
      </c>
      <c r="P176" s="4" t="s">
        <v>112</v>
      </c>
      <c r="Q176" s="4" t="s">
        <v>113</v>
      </c>
      <c r="R176" s="4"/>
    </row>
    <row r="177" spans="1:18" ht="13.5">
      <c r="A177" s="4">
        <v>0.85</v>
      </c>
      <c r="B177" s="4">
        <v>1.5</v>
      </c>
      <c r="C177" s="18">
        <v>0.4073695</v>
      </c>
      <c r="D177" s="18">
        <v>0.0231533204</v>
      </c>
      <c r="E177" s="4" t="s">
        <v>112</v>
      </c>
      <c r="F177" s="4" t="s">
        <v>112</v>
      </c>
      <c r="G177" s="18">
        <f t="shared" si="0"/>
        <v>0.017284042976135085</v>
      </c>
      <c r="H177" s="18">
        <v>-0.17319517159999998</v>
      </c>
      <c r="I177" s="4" t="s">
        <v>113</v>
      </c>
      <c r="J177" s="4" t="s">
        <v>112</v>
      </c>
      <c r="K177" s="4" t="s">
        <v>113</v>
      </c>
      <c r="L177" s="4">
        <v>0</v>
      </c>
      <c r="M177" s="4">
        <v>0</v>
      </c>
      <c r="N177" s="4">
        <v>0</v>
      </c>
      <c r="O177" s="4" t="s">
        <v>113</v>
      </c>
      <c r="P177" s="4" t="s">
        <v>112</v>
      </c>
      <c r="Q177" s="4" t="s">
        <v>113</v>
      </c>
      <c r="R177" s="4"/>
    </row>
    <row r="178" spans="1:18" ht="13.5">
      <c r="A178" s="4">
        <v>0.85</v>
      </c>
      <c r="B178" s="4">
        <v>2</v>
      </c>
      <c r="C178" s="18">
        <v>0.48628750000000004</v>
      </c>
      <c r="D178" s="18">
        <v>0.026372673790000002</v>
      </c>
      <c r="E178" s="4" t="s">
        <v>112</v>
      </c>
      <c r="F178" s="4" t="s">
        <v>112</v>
      </c>
      <c r="G178" s="18">
        <f t="shared" si="0"/>
        <v>0.018009062691659757</v>
      </c>
      <c r="H178" s="18">
        <v>-0.185129906</v>
      </c>
      <c r="I178" s="4" t="s">
        <v>113</v>
      </c>
      <c r="J178" s="4" t="s">
        <v>112</v>
      </c>
      <c r="K178" s="4" t="s">
        <v>113</v>
      </c>
      <c r="L178" s="4">
        <v>0</v>
      </c>
      <c r="M178" s="4">
        <v>0</v>
      </c>
      <c r="N178" s="4">
        <v>0</v>
      </c>
      <c r="O178" s="4" t="s">
        <v>113</v>
      </c>
      <c r="P178" s="4" t="s">
        <v>112</v>
      </c>
      <c r="Q178" s="4" t="s">
        <v>113</v>
      </c>
      <c r="R178" s="4"/>
    </row>
    <row r="179" spans="1:18" ht="13.5">
      <c r="A179" s="4">
        <v>0.85</v>
      </c>
      <c r="B179" s="4">
        <v>2.5</v>
      </c>
      <c r="C179" s="18">
        <v>0.5668435000000001</v>
      </c>
      <c r="D179" s="18">
        <v>0.03143103347</v>
      </c>
      <c r="E179" s="4" t="s">
        <v>112</v>
      </c>
      <c r="F179" s="4" t="s">
        <v>112</v>
      </c>
      <c r="G179" s="18">
        <f t="shared" si="0"/>
        <v>0.020066961912038325</v>
      </c>
      <c r="H179" s="18">
        <v>-0.20007557119999997</v>
      </c>
      <c r="I179" s="4" t="s">
        <v>113</v>
      </c>
      <c r="J179" s="4" t="s">
        <v>112</v>
      </c>
      <c r="K179" s="4" t="s">
        <v>113</v>
      </c>
      <c r="L179" s="4">
        <v>0</v>
      </c>
      <c r="M179" s="4">
        <v>0</v>
      </c>
      <c r="N179" s="4">
        <v>0</v>
      </c>
      <c r="O179" s="4" t="s">
        <v>113</v>
      </c>
      <c r="P179" s="4" t="s">
        <v>112</v>
      </c>
      <c r="Q179" s="4" t="s">
        <v>113</v>
      </c>
      <c r="R179" s="4"/>
    </row>
    <row r="180" spans="1:18" ht="13.5">
      <c r="A180" s="4">
        <v>0.85</v>
      </c>
      <c r="B180" s="4">
        <v>3</v>
      </c>
      <c r="C180" s="18">
        <v>0.6344425</v>
      </c>
      <c r="D180" s="18">
        <v>0.03864884836</v>
      </c>
      <c r="E180" s="4" t="s">
        <v>112</v>
      </c>
      <c r="F180" s="4" t="s">
        <v>112</v>
      </c>
      <c r="G180" s="18">
        <f t="shared" si="0"/>
        <v>0.02441271153422269</v>
      </c>
      <c r="H180" s="18">
        <v>-0.20575137919999997</v>
      </c>
      <c r="I180" s="4" t="s">
        <v>113</v>
      </c>
      <c r="J180" s="4" t="s">
        <v>112</v>
      </c>
      <c r="K180" s="4" t="s">
        <v>113</v>
      </c>
      <c r="L180" s="4">
        <v>0</v>
      </c>
      <c r="M180" s="4">
        <v>0</v>
      </c>
      <c r="N180" s="4">
        <v>0</v>
      </c>
      <c r="O180" s="4" t="s">
        <v>113</v>
      </c>
      <c r="P180" s="4" t="s">
        <v>112</v>
      </c>
      <c r="Q180" s="4" t="s">
        <v>113</v>
      </c>
      <c r="R180" s="4"/>
    </row>
    <row r="181" spans="1:18" ht="13.5">
      <c r="A181" s="4">
        <v>0.85</v>
      </c>
      <c r="B181" s="4">
        <v>4</v>
      </c>
      <c r="C181" s="18">
        <v>0.7113865</v>
      </c>
      <c r="D181" s="18">
        <v>0.05623042776</v>
      </c>
      <c r="E181" s="4" t="s">
        <v>112</v>
      </c>
      <c r="F181" s="4" t="s">
        <v>112</v>
      </c>
      <c r="G181" s="18">
        <f t="shared" si="0"/>
        <v>0.03833183624980674</v>
      </c>
      <c r="H181" s="18">
        <v>-0.16999019359999998</v>
      </c>
      <c r="I181" s="4" t="s">
        <v>113</v>
      </c>
      <c r="J181" s="4" t="s">
        <v>112</v>
      </c>
      <c r="K181" s="4" t="s">
        <v>113</v>
      </c>
      <c r="L181" s="4">
        <v>0</v>
      </c>
      <c r="M181" s="4">
        <v>0</v>
      </c>
      <c r="N181" s="4">
        <v>0</v>
      </c>
      <c r="O181" s="4" t="s">
        <v>113</v>
      </c>
      <c r="P181" s="4" t="s">
        <v>112</v>
      </c>
      <c r="Q181" s="4" t="s">
        <v>113</v>
      </c>
      <c r="R181" s="4"/>
    </row>
    <row r="182" spans="1:18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3.5">
      <c r="A183" s="4" t="s">
        <v>63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3.5">
      <c r="A185" s="4"/>
      <c r="B185" s="4"/>
      <c r="C185" s="4"/>
      <c r="D185" s="4"/>
      <c r="E185" s="4"/>
      <c r="F185" s="4"/>
      <c r="G185" s="4"/>
      <c r="H185" s="4"/>
      <c r="I185" s="4" t="s">
        <v>134</v>
      </c>
      <c r="J185" s="4" t="s">
        <v>135</v>
      </c>
      <c r="K185" s="4" t="s">
        <v>135</v>
      </c>
      <c r="L185" s="4" t="s">
        <v>136</v>
      </c>
      <c r="M185" s="4" t="s">
        <v>99</v>
      </c>
      <c r="N185" s="4" t="s">
        <v>135</v>
      </c>
      <c r="O185" s="4" t="s">
        <v>135</v>
      </c>
      <c r="P185" s="4" t="s">
        <v>136</v>
      </c>
      <c r="Q185" s="4" t="s">
        <v>137</v>
      </c>
      <c r="R185" s="4"/>
    </row>
    <row r="186" spans="1:18" ht="13.5">
      <c r="A186" s="4" t="s">
        <v>101</v>
      </c>
      <c r="B186" s="4" t="s">
        <v>102</v>
      </c>
      <c r="C186" s="4" t="s">
        <v>103</v>
      </c>
      <c r="D186" s="4" t="s">
        <v>104</v>
      </c>
      <c r="E186" s="4" t="s">
        <v>105</v>
      </c>
      <c r="F186" s="4" t="s">
        <v>106</v>
      </c>
      <c r="G186" s="4" t="s">
        <v>138</v>
      </c>
      <c r="H186" s="4" t="s">
        <v>107</v>
      </c>
      <c r="I186" s="4" t="s">
        <v>139</v>
      </c>
      <c r="J186" s="4" t="s">
        <v>140</v>
      </c>
      <c r="K186" s="4" t="s">
        <v>141</v>
      </c>
      <c r="L186" s="4" t="s">
        <v>142</v>
      </c>
      <c r="M186" s="4" t="s">
        <v>108</v>
      </c>
      <c r="N186" s="4" t="s">
        <v>143</v>
      </c>
      <c r="O186" s="4" t="s">
        <v>144</v>
      </c>
      <c r="P186" s="4" t="s">
        <v>145</v>
      </c>
      <c r="Q186" s="4" t="s">
        <v>146</v>
      </c>
      <c r="R186" s="4"/>
    </row>
    <row r="187" spans="1:18" ht="13.5">
      <c r="A187" s="4">
        <v>0.85</v>
      </c>
      <c r="B187" s="4">
        <v>0</v>
      </c>
      <c r="C187" s="18">
        <v>0.10643</v>
      </c>
      <c r="D187" s="18">
        <v>0.020753078820000003</v>
      </c>
      <c r="E187" s="4" t="s">
        <v>112</v>
      </c>
      <c r="F187" s="4" t="s">
        <v>112</v>
      </c>
      <c r="G187" s="18">
        <f>D187-C187^2/(PI()*9)</f>
        <v>0.020352455946012944</v>
      </c>
      <c r="H187" s="18">
        <v>0.22823223039999999</v>
      </c>
      <c r="I187" s="4" t="s">
        <v>113</v>
      </c>
      <c r="J187" s="4" t="s">
        <v>112</v>
      </c>
      <c r="K187" s="4" t="s">
        <v>113</v>
      </c>
      <c r="L187" s="4" t="s">
        <v>113</v>
      </c>
      <c r="M187" s="4" t="s">
        <v>112</v>
      </c>
      <c r="N187" s="4" t="s">
        <v>113</v>
      </c>
      <c r="O187" s="4" t="s">
        <v>113</v>
      </c>
      <c r="P187" s="4" t="s">
        <v>112</v>
      </c>
      <c r="Q187" s="4" t="s">
        <v>113</v>
      </c>
      <c r="R187" s="4"/>
    </row>
    <row r="188" spans="1:18" ht="13.5">
      <c r="A188" s="4">
        <v>0.85</v>
      </c>
      <c r="B188" s="4">
        <v>1</v>
      </c>
      <c r="C188" s="18">
        <v>0.25714600000000004</v>
      </c>
      <c r="D188" s="18">
        <v>0.02259922686</v>
      </c>
      <c r="E188" s="4" t="s">
        <v>112</v>
      </c>
      <c r="F188" s="4" t="s">
        <v>112</v>
      </c>
      <c r="G188" s="18">
        <f aca="true" t="shared" si="1" ref="G188:G193">D188-C188^2/(PI()*9)</f>
        <v>0.02026056644836161</v>
      </c>
      <c r="H188" s="18">
        <v>0.16798696240000002</v>
      </c>
      <c r="I188" s="4" t="s">
        <v>113</v>
      </c>
      <c r="J188" s="4" t="s">
        <v>112</v>
      </c>
      <c r="K188" s="4" t="s">
        <v>113</v>
      </c>
      <c r="L188" s="4" t="s">
        <v>113</v>
      </c>
      <c r="M188" s="4" t="s">
        <v>112</v>
      </c>
      <c r="N188" s="4" t="s">
        <v>113</v>
      </c>
      <c r="O188" s="4" t="s">
        <v>113</v>
      </c>
      <c r="P188" s="4" t="s">
        <v>112</v>
      </c>
      <c r="Q188" s="4" t="s">
        <v>113</v>
      </c>
      <c r="R188" s="4"/>
    </row>
    <row r="189" spans="1:18" ht="13.5">
      <c r="A189" s="4">
        <v>0.85</v>
      </c>
      <c r="B189" s="4">
        <v>1.5</v>
      </c>
      <c r="C189" s="18">
        <v>0.3343525</v>
      </c>
      <c r="D189" s="18">
        <v>0.02435239938</v>
      </c>
      <c r="E189" s="4" t="s">
        <v>112</v>
      </c>
      <c r="F189" s="4" t="s">
        <v>112</v>
      </c>
      <c r="G189" s="18">
        <f t="shared" si="1"/>
        <v>0.020398580530665397</v>
      </c>
      <c r="H189" s="18">
        <v>0.1396456504</v>
      </c>
      <c r="I189" s="4" t="s">
        <v>113</v>
      </c>
      <c r="J189" s="4" t="s">
        <v>112</v>
      </c>
      <c r="K189" s="4" t="s">
        <v>113</v>
      </c>
      <c r="L189" s="4" t="s">
        <v>113</v>
      </c>
      <c r="M189" s="4" t="s">
        <v>112</v>
      </c>
      <c r="N189" s="4" t="s">
        <v>113</v>
      </c>
      <c r="O189" s="4" t="s">
        <v>113</v>
      </c>
      <c r="P189" s="4" t="s">
        <v>112</v>
      </c>
      <c r="Q189" s="4" t="s">
        <v>113</v>
      </c>
      <c r="R189" s="4"/>
    </row>
    <row r="190" spans="1:18" ht="13.5">
      <c r="A190" s="4">
        <v>0.85</v>
      </c>
      <c r="B190" s="4">
        <v>2</v>
      </c>
      <c r="C190" s="18">
        <v>0.417103</v>
      </c>
      <c r="D190" s="18">
        <v>0.02700875803</v>
      </c>
      <c r="E190" s="4" t="s">
        <v>112</v>
      </c>
      <c r="F190" s="4" t="s">
        <v>112</v>
      </c>
      <c r="G190" s="18">
        <f t="shared" si="1"/>
        <v>0.02085565418206603</v>
      </c>
      <c r="H190" s="18">
        <v>0.11065479399999999</v>
      </c>
      <c r="I190" s="4" t="s">
        <v>113</v>
      </c>
      <c r="J190" s="4" t="s">
        <v>112</v>
      </c>
      <c r="K190" s="4" t="s">
        <v>113</v>
      </c>
      <c r="L190" s="4" t="s">
        <v>113</v>
      </c>
      <c r="M190" s="4" t="s">
        <v>112</v>
      </c>
      <c r="N190" s="4" t="s">
        <v>113</v>
      </c>
      <c r="O190" s="4" t="s">
        <v>113</v>
      </c>
      <c r="P190" s="4" t="s">
        <v>112</v>
      </c>
      <c r="Q190" s="4" t="s">
        <v>113</v>
      </c>
      <c r="R190" s="4"/>
    </row>
    <row r="191" spans="1:18" ht="13.5">
      <c r="A191" s="4">
        <v>0.85</v>
      </c>
      <c r="B191" s="4">
        <v>2.5</v>
      </c>
      <c r="C191" s="18">
        <v>0.501397</v>
      </c>
      <c r="D191" s="18">
        <v>0.03152839546</v>
      </c>
      <c r="E191" s="4" t="s">
        <v>112</v>
      </c>
      <c r="F191" s="4" t="s">
        <v>112</v>
      </c>
      <c r="G191" s="18">
        <f t="shared" si="1"/>
        <v>0.022636976385179433</v>
      </c>
      <c r="H191" s="18">
        <v>0.07966360684</v>
      </c>
      <c r="I191" s="4" t="s">
        <v>113</v>
      </c>
      <c r="J191" s="4" t="s">
        <v>112</v>
      </c>
      <c r="K191" s="4" t="s">
        <v>113</v>
      </c>
      <c r="L191" s="4" t="s">
        <v>113</v>
      </c>
      <c r="M191" s="4" t="s">
        <v>112</v>
      </c>
      <c r="N191" s="4" t="s">
        <v>113</v>
      </c>
      <c r="O191" s="4" t="s">
        <v>113</v>
      </c>
      <c r="P191" s="4" t="s">
        <v>112</v>
      </c>
      <c r="Q191" s="4" t="s">
        <v>113</v>
      </c>
      <c r="R191" s="4"/>
    </row>
    <row r="192" spans="1:18" ht="13.5">
      <c r="A192" s="4">
        <v>0.85</v>
      </c>
      <c r="B192" s="4">
        <v>3</v>
      </c>
      <c r="C192" s="18">
        <v>0.5718835</v>
      </c>
      <c r="D192" s="18">
        <v>0.03823403946000001</v>
      </c>
      <c r="E192" s="4" t="s">
        <v>112</v>
      </c>
      <c r="F192" s="4" t="s">
        <v>112</v>
      </c>
      <c r="G192" s="18">
        <f t="shared" si="1"/>
        <v>0.026666985787450262</v>
      </c>
      <c r="H192" s="18">
        <v>0.06158351596</v>
      </c>
      <c r="I192" s="4" t="s">
        <v>113</v>
      </c>
      <c r="J192" s="4" t="s">
        <v>112</v>
      </c>
      <c r="K192" s="4" t="s">
        <v>113</v>
      </c>
      <c r="L192" s="4" t="s">
        <v>113</v>
      </c>
      <c r="M192" s="4" t="s">
        <v>112</v>
      </c>
      <c r="N192" s="4" t="s">
        <v>113</v>
      </c>
      <c r="O192" s="4" t="s">
        <v>113</v>
      </c>
      <c r="P192" s="4" t="s">
        <v>112</v>
      </c>
      <c r="Q192" s="4" t="s">
        <v>113</v>
      </c>
      <c r="R192" s="4"/>
    </row>
    <row r="193" spans="1:18" ht="13.5">
      <c r="A193" s="4">
        <v>0.85</v>
      </c>
      <c r="B193" s="4">
        <v>4</v>
      </c>
      <c r="C193" s="18">
        <v>0.6515785000000001</v>
      </c>
      <c r="D193" s="18">
        <v>0.05486795588</v>
      </c>
      <c r="E193" s="4" t="s">
        <v>112</v>
      </c>
      <c r="F193" s="4" t="s">
        <v>112</v>
      </c>
      <c r="G193" s="18">
        <f t="shared" si="1"/>
        <v>0.03985241056496419</v>
      </c>
      <c r="H193" s="18">
        <v>0.08691223503999998</v>
      </c>
      <c r="I193" s="4" t="s">
        <v>113</v>
      </c>
      <c r="J193" s="4" t="s">
        <v>112</v>
      </c>
      <c r="K193" s="4" t="s">
        <v>113</v>
      </c>
      <c r="L193" s="4" t="s">
        <v>113</v>
      </c>
      <c r="M193" s="4" t="s">
        <v>112</v>
      </c>
      <c r="N193" s="4" t="s">
        <v>113</v>
      </c>
      <c r="O193" s="4" t="s">
        <v>113</v>
      </c>
      <c r="P193" s="4" t="s">
        <v>112</v>
      </c>
      <c r="Q193" s="4" t="s">
        <v>113</v>
      </c>
      <c r="R193" s="4"/>
    </row>
    <row r="194" spans="1:18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3.5">
      <c r="A195" s="4" t="s">
        <v>64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3.5">
      <c r="A197" s="4"/>
      <c r="B197" s="4"/>
      <c r="C197" s="4"/>
      <c r="D197" s="4"/>
      <c r="E197" s="4"/>
      <c r="F197" s="4"/>
      <c r="G197" s="4"/>
      <c r="H197" s="4"/>
      <c r="I197" s="4" t="s">
        <v>134</v>
      </c>
      <c r="J197" s="4" t="s">
        <v>135</v>
      </c>
      <c r="K197" s="4" t="s">
        <v>135</v>
      </c>
      <c r="L197" s="4" t="s">
        <v>136</v>
      </c>
      <c r="M197" s="4" t="s">
        <v>99</v>
      </c>
      <c r="N197" s="4" t="s">
        <v>135</v>
      </c>
      <c r="O197" s="4" t="s">
        <v>135</v>
      </c>
      <c r="P197" s="4" t="s">
        <v>136</v>
      </c>
      <c r="Q197" s="4" t="s">
        <v>137</v>
      </c>
      <c r="R197" s="4"/>
    </row>
    <row r="198" spans="1:18" ht="13.5">
      <c r="A198" s="4" t="s">
        <v>101</v>
      </c>
      <c r="B198" s="4" t="s">
        <v>102</v>
      </c>
      <c r="C198" s="4" t="s">
        <v>103</v>
      </c>
      <c r="D198" s="4" t="s">
        <v>104</v>
      </c>
      <c r="E198" s="4" t="s">
        <v>105</v>
      </c>
      <c r="F198" s="4" t="s">
        <v>106</v>
      </c>
      <c r="G198" s="4" t="s">
        <v>138</v>
      </c>
      <c r="H198" s="4" t="s">
        <v>107</v>
      </c>
      <c r="I198" s="4" t="s">
        <v>139</v>
      </c>
      <c r="J198" s="4" t="s">
        <v>140</v>
      </c>
      <c r="K198" s="4" t="s">
        <v>141</v>
      </c>
      <c r="L198" s="4" t="s">
        <v>142</v>
      </c>
      <c r="M198" s="4" t="s">
        <v>108</v>
      </c>
      <c r="N198" s="4" t="s">
        <v>143</v>
      </c>
      <c r="O198" s="4" t="s">
        <v>144</v>
      </c>
      <c r="P198" s="4" t="s">
        <v>145</v>
      </c>
      <c r="Q198" s="4" t="s">
        <v>146</v>
      </c>
      <c r="R198" s="4"/>
    </row>
    <row r="199" spans="1:18" ht="13.5">
      <c r="A199" s="4">
        <v>0.85</v>
      </c>
      <c r="B199" s="4">
        <v>0</v>
      </c>
      <c r="C199" s="18">
        <v>0.14803</v>
      </c>
      <c r="D199" s="18">
        <v>0.01881279454</v>
      </c>
      <c r="E199" s="4" t="s">
        <v>112</v>
      </c>
      <c r="F199" s="4" t="s">
        <v>112</v>
      </c>
      <c r="G199" s="18">
        <f>D199-C199^2/(PI()*9)</f>
        <v>0.01803778491497356</v>
      </c>
      <c r="H199" s="18">
        <v>0.05045312655999999</v>
      </c>
      <c r="I199" s="4" t="s">
        <v>113</v>
      </c>
      <c r="J199" s="4" t="s">
        <v>112</v>
      </c>
      <c r="K199" s="4" t="s">
        <v>113</v>
      </c>
      <c r="L199" s="4" t="s">
        <v>113</v>
      </c>
      <c r="M199" s="4" t="s">
        <v>112</v>
      </c>
      <c r="N199" s="4" t="s">
        <v>113</v>
      </c>
      <c r="O199" s="4" t="s">
        <v>113</v>
      </c>
      <c r="P199" s="4" t="s">
        <v>112</v>
      </c>
      <c r="Q199" s="4" t="s">
        <v>113</v>
      </c>
      <c r="R199" s="4"/>
    </row>
    <row r="200" spans="1:18" ht="13.5">
      <c r="A200" s="4">
        <v>0.85</v>
      </c>
      <c r="B200" s="4">
        <v>1</v>
      </c>
      <c r="C200" s="18">
        <v>0.29923000000000005</v>
      </c>
      <c r="D200" s="18">
        <v>0.02173894436</v>
      </c>
      <c r="E200" s="4" t="s">
        <v>112</v>
      </c>
      <c r="F200" s="4" t="s">
        <v>112</v>
      </c>
      <c r="G200" s="18">
        <f aca="true" t="shared" si="2" ref="G200:G205">D200-C200^2/(PI()*9)</f>
        <v>0.018572164436104915</v>
      </c>
      <c r="H200" s="18">
        <v>-0.012003368408</v>
      </c>
      <c r="I200" s="4" t="s">
        <v>113</v>
      </c>
      <c r="J200" s="4" t="s">
        <v>112</v>
      </c>
      <c r="K200" s="4" t="s">
        <v>113</v>
      </c>
      <c r="L200" s="4" t="s">
        <v>113</v>
      </c>
      <c r="M200" s="4" t="s">
        <v>112</v>
      </c>
      <c r="N200" s="4" t="s">
        <v>113</v>
      </c>
      <c r="O200" s="4" t="s">
        <v>113</v>
      </c>
      <c r="P200" s="4" t="s">
        <v>112</v>
      </c>
      <c r="Q200" s="4" t="s">
        <v>113</v>
      </c>
      <c r="R200" s="4"/>
    </row>
    <row r="201" spans="1:18" ht="13.5">
      <c r="A201" s="4">
        <v>0.85</v>
      </c>
      <c r="B201" s="4">
        <v>1.5</v>
      </c>
      <c r="C201" s="18">
        <v>0.37661500000000003</v>
      </c>
      <c r="D201" s="18">
        <v>0.02398097679</v>
      </c>
      <c r="E201" s="4" t="s">
        <v>112</v>
      </c>
      <c r="F201" s="4" t="s">
        <v>112</v>
      </c>
      <c r="G201" s="18">
        <f t="shared" si="2"/>
        <v>0.01896445336577349</v>
      </c>
      <c r="H201" s="18">
        <v>-0.04079223008</v>
      </c>
      <c r="I201" s="4" t="s">
        <v>113</v>
      </c>
      <c r="J201" s="4" t="s">
        <v>112</v>
      </c>
      <c r="K201" s="4" t="s">
        <v>113</v>
      </c>
      <c r="L201" s="4" t="s">
        <v>113</v>
      </c>
      <c r="M201" s="4" t="s">
        <v>112</v>
      </c>
      <c r="N201" s="4" t="s">
        <v>113</v>
      </c>
      <c r="O201" s="4" t="s">
        <v>113</v>
      </c>
      <c r="P201" s="4" t="s">
        <v>112</v>
      </c>
      <c r="Q201" s="4" t="s">
        <v>113</v>
      </c>
      <c r="R201" s="4"/>
    </row>
    <row r="202" spans="1:18" ht="13.5">
      <c r="A202" s="4">
        <v>0.85</v>
      </c>
      <c r="B202" s="4">
        <v>2</v>
      </c>
      <c r="C202" s="18">
        <v>0.45952300000000007</v>
      </c>
      <c r="D202" s="18">
        <v>0.02710989621</v>
      </c>
      <c r="E202" s="4" t="s">
        <v>112</v>
      </c>
      <c r="F202" s="4" t="s">
        <v>112</v>
      </c>
      <c r="G202" s="18">
        <f t="shared" si="2"/>
        <v>0.019641589851025855</v>
      </c>
      <c r="H202" s="18">
        <v>-0.069978323</v>
      </c>
      <c r="I202" s="4" t="s">
        <v>113</v>
      </c>
      <c r="J202" s="4" t="s">
        <v>112</v>
      </c>
      <c r="K202" s="4" t="s">
        <v>113</v>
      </c>
      <c r="L202" s="4" t="s">
        <v>113</v>
      </c>
      <c r="M202" s="4" t="s">
        <v>112</v>
      </c>
      <c r="N202" s="4" t="s">
        <v>113</v>
      </c>
      <c r="O202" s="4" t="s">
        <v>113</v>
      </c>
      <c r="P202" s="4" t="s">
        <v>112</v>
      </c>
      <c r="Q202" s="4" t="s">
        <v>113</v>
      </c>
      <c r="R202" s="4"/>
    </row>
    <row r="203" spans="1:18" ht="13.5">
      <c r="A203" s="4">
        <v>0.85</v>
      </c>
      <c r="B203" s="4">
        <v>2.5</v>
      </c>
      <c r="C203" s="18">
        <v>0.5436489999999999</v>
      </c>
      <c r="D203" s="18">
        <v>0.032103303970000004</v>
      </c>
      <c r="E203" s="4" t="s">
        <v>112</v>
      </c>
      <c r="F203" s="4" t="s">
        <v>112</v>
      </c>
      <c r="G203" s="18">
        <f t="shared" si="2"/>
        <v>0.02165021119578138</v>
      </c>
      <c r="H203" s="18">
        <v>-0.10054200692</v>
      </c>
      <c r="I203" s="4" t="s">
        <v>113</v>
      </c>
      <c r="J203" s="4" t="s">
        <v>112</v>
      </c>
      <c r="K203" s="4" t="s">
        <v>113</v>
      </c>
      <c r="L203" s="4" t="s">
        <v>113</v>
      </c>
      <c r="M203" s="4" t="s">
        <v>112</v>
      </c>
      <c r="N203" s="4" t="s">
        <v>113</v>
      </c>
      <c r="O203" s="4" t="s">
        <v>113</v>
      </c>
      <c r="P203" s="4" t="s">
        <v>112</v>
      </c>
      <c r="Q203" s="4" t="s">
        <v>113</v>
      </c>
      <c r="R203" s="4"/>
    </row>
    <row r="204" spans="1:18" ht="13.5">
      <c r="A204" s="4">
        <v>0.85</v>
      </c>
      <c r="B204" s="4">
        <v>3</v>
      </c>
      <c r="C204" s="18">
        <v>0.6137785</v>
      </c>
      <c r="D204" s="18">
        <v>0.03925472297</v>
      </c>
      <c r="E204" s="4" t="s">
        <v>112</v>
      </c>
      <c r="F204" s="4" t="s">
        <v>112</v>
      </c>
      <c r="G204" s="18">
        <f t="shared" si="2"/>
        <v>0.025930835354102025</v>
      </c>
      <c r="H204" s="18">
        <v>-0.11770035344</v>
      </c>
      <c r="I204" s="4" t="s">
        <v>113</v>
      </c>
      <c r="J204" s="4" t="s">
        <v>112</v>
      </c>
      <c r="K204" s="4" t="s">
        <v>113</v>
      </c>
      <c r="L204" s="4" t="s">
        <v>113</v>
      </c>
      <c r="M204" s="4" t="s">
        <v>112</v>
      </c>
      <c r="N204" s="4" t="s">
        <v>113</v>
      </c>
      <c r="O204" s="4" t="s">
        <v>113</v>
      </c>
      <c r="P204" s="4" t="s">
        <v>112</v>
      </c>
      <c r="Q204" s="4" t="s">
        <v>113</v>
      </c>
      <c r="R204" s="4"/>
    </row>
    <row r="205" spans="1:18" ht="13.5">
      <c r="A205" s="4">
        <v>0.85</v>
      </c>
      <c r="B205" s="4">
        <v>4</v>
      </c>
      <c r="C205" s="18">
        <v>0.691972</v>
      </c>
      <c r="D205" s="18">
        <v>0.05669012392</v>
      </c>
      <c r="E205" s="4" t="s">
        <v>112</v>
      </c>
      <c r="F205" s="4" t="s">
        <v>112</v>
      </c>
      <c r="G205" s="18">
        <f t="shared" si="2"/>
        <v>0.039755144981959964</v>
      </c>
      <c r="H205" s="18">
        <v>-0.08870212424</v>
      </c>
      <c r="I205" s="4" t="s">
        <v>113</v>
      </c>
      <c r="J205" s="4" t="s">
        <v>112</v>
      </c>
      <c r="K205" s="4" t="s">
        <v>113</v>
      </c>
      <c r="L205" s="4" t="s">
        <v>113</v>
      </c>
      <c r="M205" s="4" t="s">
        <v>112</v>
      </c>
      <c r="N205" s="4" t="s">
        <v>113</v>
      </c>
      <c r="O205" s="4" t="s">
        <v>113</v>
      </c>
      <c r="P205" s="4" t="s">
        <v>112</v>
      </c>
      <c r="Q205" s="4" t="s">
        <v>113</v>
      </c>
      <c r="R205" s="4"/>
    </row>
    <row r="206" spans="1:18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3.5">
      <c r="A207" s="4" t="s">
        <v>65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3.5">
      <c r="A209" s="4"/>
      <c r="B209" s="4"/>
      <c r="C209" s="4"/>
      <c r="D209" s="4"/>
      <c r="E209" s="4"/>
      <c r="F209" s="4"/>
      <c r="G209" s="4"/>
      <c r="H209" s="4"/>
      <c r="I209" s="4" t="s">
        <v>134</v>
      </c>
      <c r="J209" s="4" t="s">
        <v>135</v>
      </c>
      <c r="K209" s="4" t="s">
        <v>135</v>
      </c>
      <c r="L209" s="4" t="s">
        <v>136</v>
      </c>
      <c r="M209" s="4" t="s">
        <v>99</v>
      </c>
      <c r="N209" s="4" t="s">
        <v>135</v>
      </c>
      <c r="O209" s="4" t="s">
        <v>135</v>
      </c>
      <c r="P209" s="4" t="s">
        <v>136</v>
      </c>
      <c r="Q209" s="4" t="s">
        <v>137</v>
      </c>
      <c r="R209" s="4"/>
    </row>
    <row r="210" spans="1:18" ht="13.5">
      <c r="A210" s="4" t="s">
        <v>101</v>
      </c>
      <c r="B210" s="4" t="s">
        <v>102</v>
      </c>
      <c r="C210" s="4" t="s">
        <v>103</v>
      </c>
      <c r="D210" s="4" t="s">
        <v>104</v>
      </c>
      <c r="E210" s="4" t="s">
        <v>105</v>
      </c>
      <c r="F210" s="4" t="s">
        <v>106</v>
      </c>
      <c r="G210" s="4" t="s">
        <v>138</v>
      </c>
      <c r="H210" s="4" t="s">
        <v>107</v>
      </c>
      <c r="I210" s="4" t="s">
        <v>139</v>
      </c>
      <c r="J210" s="4" t="s">
        <v>140</v>
      </c>
      <c r="K210" s="4" t="s">
        <v>141</v>
      </c>
      <c r="L210" s="4" t="s">
        <v>142</v>
      </c>
      <c r="M210" s="4" t="s">
        <v>108</v>
      </c>
      <c r="N210" s="4" t="s">
        <v>143</v>
      </c>
      <c r="O210" s="4" t="s">
        <v>144</v>
      </c>
      <c r="P210" s="4" t="s">
        <v>145</v>
      </c>
      <c r="Q210" s="4" t="s">
        <v>146</v>
      </c>
      <c r="R210" s="4"/>
    </row>
    <row r="211" spans="1:18" ht="13.5">
      <c r="A211" s="4">
        <v>0.85</v>
      </c>
      <c r="B211" s="4">
        <v>0</v>
      </c>
      <c r="C211" s="18">
        <v>0.189967</v>
      </c>
      <c r="D211" s="18">
        <v>0.01895518591</v>
      </c>
      <c r="E211" s="4" t="s">
        <v>112</v>
      </c>
      <c r="F211" s="4" t="s">
        <v>112</v>
      </c>
      <c r="G211" s="18">
        <f>D211-C211^2/(PI()*9)</f>
        <v>0.017678853062010936</v>
      </c>
      <c r="H211" s="18">
        <v>-0.13014354524</v>
      </c>
      <c r="I211" s="4" t="s">
        <v>113</v>
      </c>
      <c r="J211" s="4" t="s">
        <v>112</v>
      </c>
      <c r="K211" s="4" t="s">
        <v>113</v>
      </c>
      <c r="L211" s="4" t="s">
        <v>113</v>
      </c>
      <c r="M211" s="4" t="s">
        <v>112</v>
      </c>
      <c r="N211" s="4" t="s">
        <v>113</v>
      </c>
      <c r="O211" s="4" t="s">
        <v>113</v>
      </c>
      <c r="P211" s="4" t="s">
        <v>112</v>
      </c>
      <c r="Q211" s="4" t="s">
        <v>113</v>
      </c>
      <c r="R211" s="4"/>
    </row>
    <row r="212" spans="1:18" ht="13.5">
      <c r="A212" s="4">
        <v>0.85</v>
      </c>
      <c r="B212" s="4">
        <v>1</v>
      </c>
      <c r="C212" s="18">
        <v>0.34103050000000007</v>
      </c>
      <c r="D212" s="18">
        <v>0.022552494350000004</v>
      </c>
      <c r="E212" s="4" t="s">
        <v>112</v>
      </c>
      <c r="F212" s="4" t="s">
        <v>112</v>
      </c>
      <c r="G212" s="18">
        <f aca="true" t="shared" si="3" ref="G212:G217">D212-C212^2/(PI()*9)</f>
        <v>0.01843915953495693</v>
      </c>
      <c r="H212" s="18">
        <v>-0.19218106279999997</v>
      </c>
      <c r="I212" s="4" t="s">
        <v>113</v>
      </c>
      <c r="J212" s="4" t="s">
        <v>112</v>
      </c>
      <c r="K212" s="4" t="s">
        <v>113</v>
      </c>
      <c r="L212" s="4" t="s">
        <v>113</v>
      </c>
      <c r="M212" s="4" t="s">
        <v>112</v>
      </c>
      <c r="N212" s="4" t="s">
        <v>113</v>
      </c>
      <c r="O212" s="4" t="s">
        <v>113</v>
      </c>
      <c r="P212" s="4" t="s">
        <v>112</v>
      </c>
      <c r="Q212" s="4" t="s">
        <v>113</v>
      </c>
      <c r="R212" s="4"/>
    </row>
    <row r="213" spans="1:18" ht="13.5">
      <c r="A213" s="4">
        <v>0.85</v>
      </c>
      <c r="B213" s="4">
        <v>1.5</v>
      </c>
      <c r="C213" s="18">
        <v>0.4184260000000001</v>
      </c>
      <c r="D213" s="18">
        <v>0.025124461880000004</v>
      </c>
      <c r="E213" s="4" t="s">
        <v>112</v>
      </c>
      <c r="F213" s="4" t="s">
        <v>112</v>
      </c>
      <c r="G213" s="18">
        <f t="shared" si="3"/>
        <v>0.018932262332354725</v>
      </c>
      <c r="H213" s="18">
        <v>-0.22084574359999998</v>
      </c>
      <c r="I213" s="4" t="s">
        <v>113</v>
      </c>
      <c r="J213" s="4" t="s">
        <v>112</v>
      </c>
      <c r="K213" s="4" t="s">
        <v>113</v>
      </c>
      <c r="L213" s="4" t="s">
        <v>113</v>
      </c>
      <c r="M213" s="4" t="s">
        <v>112</v>
      </c>
      <c r="N213" s="4" t="s">
        <v>113</v>
      </c>
      <c r="O213" s="4" t="s">
        <v>113</v>
      </c>
      <c r="P213" s="4" t="s">
        <v>112</v>
      </c>
      <c r="Q213" s="4" t="s">
        <v>113</v>
      </c>
      <c r="R213" s="4"/>
    </row>
    <row r="214" spans="1:18" ht="13.5">
      <c r="A214" s="4">
        <v>0.85</v>
      </c>
      <c r="B214" s="4">
        <v>2</v>
      </c>
      <c r="C214" s="18">
        <v>0.501355</v>
      </c>
      <c r="D214" s="18">
        <v>0.02859874621</v>
      </c>
      <c r="E214" s="4" t="s">
        <v>112</v>
      </c>
      <c r="F214" s="4" t="s">
        <v>112</v>
      </c>
      <c r="G214" s="18">
        <f t="shared" si="3"/>
        <v>0.019708816669262726</v>
      </c>
      <c r="H214" s="18">
        <v>-0.249963554</v>
      </c>
      <c r="I214" s="4" t="s">
        <v>113</v>
      </c>
      <c r="J214" s="4" t="s">
        <v>112</v>
      </c>
      <c r="K214" s="4" t="s">
        <v>113</v>
      </c>
      <c r="L214" s="4" t="s">
        <v>113</v>
      </c>
      <c r="M214" s="4" t="s">
        <v>112</v>
      </c>
      <c r="N214" s="4" t="s">
        <v>113</v>
      </c>
      <c r="O214" s="4" t="s">
        <v>113</v>
      </c>
      <c r="P214" s="4" t="s">
        <v>112</v>
      </c>
      <c r="Q214" s="4" t="s">
        <v>113</v>
      </c>
      <c r="R214" s="4"/>
    </row>
    <row r="215" spans="1:18" ht="13.5">
      <c r="A215" s="4">
        <v>0.85</v>
      </c>
      <c r="B215" s="4">
        <v>2.5</v>
      </c>
      <c r="C215" s="18">
        <v>0.585187</v>
      </c>
      <c r="D215" s="18">
        <v>0.033948205270000004</v>
      </c>
      <c r="E215" s="4" t="s">
        <v>112</v>
      </c>
      <c r="F215" s="4" t="s">
        <v>112</v>
      </c>
      <c r="G215" s="18">
        <f t="shared" si="3"/>
        <v>0.021836732497752857</v>
      </c>
      <c r="H215" s="18">
        <v>-0.2802286604</v>
      </c>
      <c r="I215" s="4" t="s">
        <v>113</v>
      </c>
      <c r="J215" s="4" t="s">
        <v>112</v>
      </c>
      <c r="K215" s="4" t="s">
        <v>113</v>
      </c>
      <c r="L215" s="4" t="s">
        <v>113</v>
      </c>
      <c r="M215" s="4" t="s">
        <v>112</v>
      </c>
      <c r="N215" s="4" t="s">
        <v>113</v>
      </c>
      <c r="O215" s="4" t="s">
        <v>113</v>
      </c>
      <c r="P215" s="4" t="s">
        <v>112</v>
      </c>
      <c r="Q215" s="4" t="s">
        <v>113</v>
      </c>
      <c r="R215" s="4"/>
    </row>
    <row r="216" spans="1:18" ht="13.5">
      <c r="A216" s="4">
        <v>0.85</v>
      </c>
      <c r="B216" s="4">
        <v>3</v>
      </c>
      <c r="C216" s="18">
        <v>0.6545709999999999</v>
      </c>
      <c r="D216" s="18">
        <v>0.04143394023</v>
      </c>
      <c r="E216" s="4" t="s">
        <v>112</v>
      </c>
      <c r="F216" s="4" t="s">
        <v>112</v>
      </c>
      <c r="G216" s="18">
        <f t="shared" si="3"/>
        <v>0.02628015461565177</v>
      </c>
      <c r="H216" s="18">
        <v>-0.2966231192</v>
      </c>
      <c r="I216" s="4" t="s">
        <v>113</v>
      </c>
      <c r="J216" s="4" t="s">
        <v>112</v>
      </c>
      <c r="K216" s="4" t="s">
        <v>113</v>
      </c>
      <c r="L216" s="4" t="s">
        <v>113</v>
      </c>
      <c r="M216" s="4" t="s">
        <v>112</v>
      </c>
      <c r="N216" s="4" t="s">
        <v>113</v>
      </c>
      <c r="O216" s="4" t="s">
        <v>113</v>
      </c>
      <c r="P216" s="4" t="s">
        <v>112</v>
      </c>
      <c r="Q216" s="4" t="s">
        <v>113</v>
      </c>
      <c r="R216" s="4"/>
    </row>
    <row r="217" spans="1:18" ht="13.5">
      <c r="A217" s="4">
        <v>0.85</v>
      </c>
      <c r="B217" s="4">
        <v>4</v>
      </c>
      <c r="C217" s="18">
        <v>0.732397</v>
      </c>
      <c r="D217" s="18">
        <v>0.05953853817</v>
      </c>
      <c r="E217" s="4" t="s">
        <v>112</v>
      </c>
      <c r="F217" s="4" t="s">
        <v>112</v>
      </c>
      <c r="G217" s="18">
        <f t="shared" si="3"/>
        <v>0.04056707918384718</v>
      </c>
      <c r="H217" s="18">
        <v>-0.26737616119999996</v>
      </c>
      <c r="I217" s="4" t="s">
        <v>113</v>
      </c>
      <c r="J217" s="4" t="s">
        <v>112</v>
      </c>
      <c r="K217" s="4" t="s">
        <v>113</v>
      </c>
      <c r="L217" s="4" t="s">
        <v>113</v>
      </c>
      <c r="M217" s="4" t="s">
        <v>112</v>
      </c>
      <c r="N217" s="4" t="s">
        <v>113</v>
      </c>
      <c r="O217" s="4" t="s">
        <v>113</v>
      </c>
      <c r="P217" s="4" t="s">
        <v>112</v>
      </c>
      <c r="Q217" s="4" t="s">
        <v>113</v>
      </c>
      <c r="R217" s="4"/>
    </row>
    <row r="218" spans="1:18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3.5">
      <c r="A219" s="4" t="s">
        <v>66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3.5">
      <c r="A220" s="4" t="s">
        <v>67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3.5">
      <c r="A222" s="4"/>
      <c r="B222" s="4"/>
      <c r="C222" s="4"/>
      <c r="D222" s="4"/>
      <c r="E222" s="4"/>
      <c r="F222" s="4"/>
      <c r="G222" s="4"/>
      <c r="H222" s="4"/>
      <c r="I222" s="4" t="s">
        <v>134</v>
      </c>
      <c r="J222" s="4" t="s">
        <v>135</v>
      </c>
      <c r="K222" s="4" t="s">
        <v>135</v>
      </c>
      <c r="L222" s="4" t="s">
        <v>136</v>
      </c>
      <c r="M222" s="4" t="s">
        <v>99</v>
      </c>
      <c r="N222" s="4" t="s">
        <v>135</v>
      </c>
      <c r="O222" s="4" t="s">
        <v>135</v>
      </c>
      <c r="P222" s="4" t="s">
        <v>136</v>
      </c>
      <c r="Q222" s="4" t="s">
        <v>137</v>
      </c>
      <c r="R222" s="4"/>
    </row>
    <row r="223" spans="1:18" ht="13.5">
      <c r="A223" s="4" t="s">
        <v>101</v>
      </c>
      <c r="B223" s="4" t="s">
        <v>102</v>
      </c>
      <c r="C223" s="4" t="s">
        <v>103</v>
      </c>
      <c r="D223" s="4" t="s">
        <v>104</v>
      </c>
      <c r="E223" s="4" t="s">
        <v>105</v>
      </c>
      <c r="F223" s="4" t="s">
        <v>106</v>
      </c>
      <c r="G223" s="4" t="s">
        <v>138</v>
      </c>
      <c r="H223" s="4" t="s">
        <v>107</v>
      </c>
      <c r="I223" s="4" t="s">
        <v>139</v>
      </c>
      <c r="J223" s="4" t="s">
        <v>140</v>
      </c>
      <c r="K223" s="4" t="s">
        <v>141</v>
      </c>
      <c r="L223" s="4" t="s">
        <v>142</v>
      </c>
      <c r="M223" s="4" t="s">
        <v>108</v>
      </c>
      <c r="N223" s="4" t="s">
        <v>143</v>
      </c>
      <c r="O223" s="4" t="s">
        <v>144</v>
      </c>
      <c r="P223" s="4" t="s">
        <v>145</v>
      </c>
      <c r="Q223" s="4" t="s">
        <v>146</v>
      </c>
      <c r="R223" s="4" t="s">
        <v>147</v>
      </c>
    </row>
    <row r="224" spans="1:18" ht="13.5">
      <c r="A224" s="4">
        <v>0.85</v>
      </c>
      <c r="B224" s="4" t="s">
        <v>110</v>
      </c>
      <c r="C224" s="4">
        <v>0.2</v>
      </c>
      <c r="D224" s="4" t="s">
        <v>112</v>
      </c>
      <c r="E224" s="4" t="s">
        <v>112</v>
      </c>
      <c r="F224" s="4" t="s">
        <v>112</v>
      </c>
      <c r="G224" s="4" t="s">
        <v>112</v>
      </c>
      <c r="H224" s="4">
        <v>0</v>
      </c>
      <c r="I224" s="4" t="s">
        <v>113</v>
      </c>
      <c r="J224" s="4" t="s">
        <v>112</v>
      </c>
      <c r="K224" s="4" t="s">
        <v>113</v>
      </c>
      <c r="L224" s="4" t="s">
        <v>113</v>
      </c>
      <c r="M224" s="4" t="s">
        <v>112</v>
      </c>
      <c r="N224" s="4" t="s">
        <v>113</v>
      </c>
      <c r="O224" s="4" t="s">
        <v>113</v>
      </c>
      <c r="P224" s="4" t="s">
        <v>112</v>
      </c>
      <c r="Q224" s="4" t="s">
        <v>113</v>
      </c>
      <c r="R224" s="4" t="s">
        <v>110</v>
      </c>
    </row>
    <row r="225" spans="1:18" ht="13.5">
      <c r="A225" s="4">
        <v>0.85</v>
      </c>
      <c r="B225" s="4" t="s">
        <v>110</v>
      </c>
      <c r="C225" s="4">
        <v>0.3</v>
      </c>
      <c r="D225" s="4" t="s">
        <v>112</v>
      </c>
      <c r="E225" s="4" t="s">
        <v>112</v>
      </c>
      <c r="F225" s="4" t="s">
        <v>112</v>
      </c>
      <c r="G225" s="4" t="s">
        <v>112</v>
      </c>
      <c r="H225" s="4">
        <v>0</v>
      </c>
      <c r="I225" s="4" t="s">
        <v>113</v>
      </c>
      <c r="J225" s="4" t="s">
        <v>112</v>
      </c>
      <c r="K225" s="4" t="s">
        <v>113</v>
      </c>
      <c r="L225" s="4" t="s">
        <v>113</v>
      </c>
      <c r="M225" s="4" t="s">
        <v>112</v>
      </c>
      <c r="N225" s="4" t="s">
        <v>113</v>
      </c>
      <c r="O225" s="4" t="s">
        <v>113</v>
      </c>
      <c r="P225" s="4" t="s">
        <v>112</v>
      </c>
      <c r="Q225" s="4" t="s">
        <v>113</v>
      </c>
      <c r="R225" s="4" t="s">
        <v>110</v>
      </c>
    </row>
    <row r="226" spans="1:18" ht="13.5">
      <c r="A226" s="4">
        <v>0.85</v>
      </c>
      <c r="B226" s="4" t="s">
        <v>110</v>
      </c>
      <c r="C226" s="4">
        <v>0.4</v>
      </c>
      <c r="D226" s="4" t="s">
        <v>112</v>
      </c>
      <c r="E226" s="4" t="s">
        <v>112</v>
      </c>
      <c r="F226" s="4" t="s">
        <v>112</v>
      </c>
      <c r="G226" s="4" t="s">
        <v>112</v>
      </c>
      <c r="H226" s="4">
        <v>0</v>
      </c>
      <c r="I226" s="4" t="s">
        <v>113</v>
      </c>
      <c r="J226" s="4" t="s">
        <v>112</v>
      </c>
      <c r="K226" s="4" t="s">
        <v>113</v>
      </c>
      <c r="L226" s="4" t="s">
        <v>113</v>
      </c>
      <c r="M226" s="4" t="s">
        <v>112</v>
      </c>
      <c r="N226" s="4" t="s">
        <v>113</v>
      </c>
      <c r="O226" s="4" t="s">
        <v>113</v>
      </c>
      <c r="P226" s="4" t="s">
        <v>112</v>
      </c>
      <c r="Q226" s="4" t="s">
        <v>113</v>
      </c>
      <c r="R226" s="4" t="s">
        <v>110</v>
      </c>
    </row>
    <row r="227" spans="1:18" ht="13.5">
      <c r="A227" s="4">
        <v>0.85</v>
      </c>
      <c r="B227" s="4" t="s">
        <v>110</v>
      </c>
      <c r="C227" s="4">
        <v>0.5</v>
      </c>
      <c r="D227" s="4" t="s">
        <v>112</v>
      </c>
      <c r="E227" s="4" t="s">
        <v>112</v>
      </c>
      <c r="F227" s="4" t="s">
        <v>112</v>
      </c>
      <c r="G227" s="4" t="s">
        <v>112</v>
      </c>
      <c r="H227" s="4">
        <v>0</v>
      </c>
      <c r="I227" s="4" t="s">
        <v>113</v>
      </c>
      <c r="J227" s="4" t="s">
        <v>112</v>
      </c>
      <c r="K227" s="4" t="s">
        <v>113</v>
      </c>
      <c r="L227" s="4" t="s">
        <v>113</v>
      </c>
      <c r="M227" s="4" t="s">
        <v>112</v>
      </c>
      <c r="N227" s="4" t="s">
        <v>113</v>
      </c>
      <c r="O227" s="4" t="s">
        <v>113</v>
      </c>
      <c r="P227" s="4" t="s">
        <v>112</v>
      </c>
      <c r="Q227" s="4" t="s">
        <v>113</v>
      </c>
      <c r="R227" s="4" t="s">
        <v>110</v>
      </c>
    </row>
    <row r="228" spans="1:18" ht="13.5">
      <c r="A228" s="4">
        <v>0.85</v>
      </c>
      <c r="B228" s="4" t="s">
        <v>110</v>
      </c>
      <c r="C228" s="4">
        <v>0.6</v>
      </c>
      <c r="D228" s="4" t="s">
        <v>112</v>
      </c>
      <c r="E228" s="4" t="s">
        <v>112</v>
      </c>
      <c r="F228" s="4" t="s">
        <v>112</v>
      </c>
      <c r="G228" s="4" t="s">
        <v>112</v>
      </c>
      <c r="H228" s="4">
        <v>0</v>
      </c>
      <c r="I228" s="4" t="s">
        <v>113</v>
      </c>
      <c r="J228" s="4" t="s">
        <v>112</v>
      </c>
      <c r="K228" s="4" t="s">
        <v>113</v>
      </c>
      <c r="L228" s="4" t="s">
        <v>113</v>
      </c>
      <c r="M228" s="4" t="s">
        <v>112</v>
      </c>
      <c r="N228" s="4" t="s">
        <v>113</v>
      </c>
      <c r="O228" s="4" t="s">
        <v>113</v>
      </c>
      <c r="P228" s="4" t="s">
        <v>112</v>
      </c>
      <c r="Q228" s="4" t="s">
        <v>113</v>
      </c>
      <c r="R228" s="4" t="s">
        <v>110</v>
      </c>
    </row>
    <row r="229" spans="1:18" ht="13.5">
      <c r="A229" s="4">
        <v>0.85</v>
      </c>
      <c r="B229" s="4" t="s">
        <v>110</v>
      </c>
      <c r="C229" s="4">
        <v>0.7</v>
      </c>
      <c r="D229" s="4" t="s">
        <v>112</v>
      </c>
      <c r="E229" s="4" t="s">
        <v>112</v>
      </c>
      <c r="F229" s="4" t="s">
        <v>112</v>
      </c>
      <c r="G229" s="4" t="s">
        <v>112</v>
      </c>
      <c r="H229" s="4">
        <v>0</v>
      </c>
      <c r="I229" s="4" t="s">
        <v>113</v>
      </c>
      <c r="J229" s="4" t="s">
        <v>112</v>
      </c>
      <c r="K229" s="4" t="s">
        <v>113</v>
      </c>
      <c r="L229" s="4" t="s">
        <v>113</v>
      </c>
      <c r="M229" s="4" t="s">
        <v>112</v>
      </c>
      <c r="N229" s="4" t="s">
        <v>113</v>
      </c>
      <c r="O229" s="4" t="s">
        <v>113</v>
      </c>
      <c r="P229" s="4" t="s">
        <v>112</v>
      </c>
      <c r="Q229" s="4" t="s">
        <v>113</v>
      </c>
      <c r="R229" s="4" t="s">
        <v>110</v>
      </c>
    </row>
    <row r="230" spans="1:18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3.5">
      <c r="A231" s="4" t="s">
        <v>68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3.5">
      <c r="A232" s="4" t="s">
        <v>69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3.5">
      <c r="A234" s="4"/>
      <c r="B234" s="4"/>
      <c r="C234" s="4"/>
      <c r="D234" s="4"/>
      <c r="E234" s="4"/>
      <c r="F234" s="4"/>
      <c r="G234" s="4"/>
      <c r="H234" s="4" t="s">
        <v>134</v>
      </c>
      <c r="I234" s="4" t="s">
        <v>135</v>
      </c>
      <c r="J234" s="4" t="s">
        <v>135</v>
      </c>
      <c r="K234" s="4" t="s">
        <v>136</v>
      </c>
      <c r="L234" s="4" t="s">
        <v>99</v>
      </c>
      <c r="M234" s="4" t="s">
        <v>135</v>
      </c>
      <c r="N234" s="4" t="s">
        <v>135</v>
      </c>
      <c r="O234" s="4" t="s">
        <v>136</v>
      </c>
      <c r="P234" s="4" t="s">
        <v>137</v>
      </c>
      <c r="Q234" s="4"/>
      <c r="R234" s="4"/>
    </row>
    <row r="235" spans="1:18" ht="13.5">
      <c r="A235" s="4"/>
      <c r="B235" s="4"/>
      <c r="C235" s="4" t="s">
        <v>148</v>
      </c>
      <c r="D235" s="4" t="s">
        <v>148</v>
      </c>
      <c r="E235" s="4" t="s">
        <v>148</v>
      </c>
      <c r="F235" s="4" t="s">
        <v>148</v>
      </c>
      <c r="G235" s="4" t="s">
        <v>148</v>
      </c>
      <c r="H235" s="4" t="s">
        <v>148</v>
      </c>
      <c r="I235" s="4" t="s">
        <v>148</v>
      </c>
      <c r="J235" s="4" t="s">
        <v>148</v>
      </c>
      <c r="K235" s="4" t="s">
        <v>148</v>
      </c>
      <c r="L235" s="4" t="s">
        <v>148</v>
      </c>
      <c r="M235" s="4" t="s">
        <v>148</v>
      </c>
      <c r="N235" s="4" t="s">
        <v>148</v>
      </c>
      <c r="O235" s="4" t="s">
        <v>148</v>
      </c>
      <c r="P235" s="4" t="s">
        <v>148</v>
      </c>
      <c r="Q235" s="4"/>
      <c r="R235" s="4"/>
    </row>
    <row r="236" spans="1:18" ht="13.5">
      <c r="A236" s="4" t="s">
        <v>101</v>
      </c>
      <c r="B236" s="4" t="s">
        <v>103</v>
      </c>
      <c r="C236" s="4" t="s">
        <v>104</v>
      </c>
      <c r="D236" s="4" t="s">
        <v>105</v>
      </c>
      <c r="E236" s="4" t="s">
        <v>106</v>
      </c>
      <c r="F236" s="4" t="s">
        <v>138</v>
      </c>
      <c r="G236" s="4" t="s">
        <v>107</v>
      </c>
      <c r="H236" s="4" t="s">
        <v>139</v>
      </c>
      <c r="I236" s="4" t="s">
        <v>140</v>
      </c>
      <c r="J236" s="4" t="s">
        <v>141</v>
      </c>
      <c r="K236" s="4" t="s">
        <v>142</v>
      </c>
      <c r="L236" s="4" t="s">
        <v>108</v>
      </c>
      <c r="M236" s="4" t="s">
        <v>143</v>
      </c>
      <c r="N236" s="4" t="s">
        <v>144</v>
      </c>
      <c r="O236" s="4" t="s">
        <v>145</v>
      </c>
      <c r="P236" s="4" t="s">
        <v>146</v>
      </c>
      <c r="Q236" s="4"/>
      <c r="R236" s="4"/>
    </row>
    <row r="237" spans="1:18" ht="13.5">
      <c r="A237" s="4">
        <v>0.85</v>
      </c>
      <c r="B237" s="4">
        <v>0.2</v>
      </c>
      <c r="C237" s="4" t="s">
        <v>112</v>
      </c>
      <c r="D237" s="4" t="s">
        <v>112</v>
      </c>
      <c r="E237" s="4" t="s">
        <v>112</v>
      </c>
      <c r="F237" s="4" t="s">
        <v>112</v>
      </c>
      <c r="G237" s="4" t="s">
        <v>113</v>
      </c>
      <c r="H237" s="4" t="s">
        <v>113</v>
      </c>
      <c r="I237" s="4" t="s">
        <v>112</v>
      </c>
      <c r="J237" s="4" t="s">
        <v>113</v>
      </c>
      <c r="K237" s="4" t="s">
        <v>113</v>
      </c>
      <c r="L237" s="4" t="s">
        <v>112</v>
      </c>
      <c r="M237" s="4" t="s">
        <v>113</v>
      </c>
      <c r="N237" s="4" t="s">
        <v>113</v>
      </c>
      <c r="O237" s="4" t="s">
        <v>112</v>
      </c>
      <c r="P237" s="4" t="s">
        <v>113</v>
      </c>
      <c r="Q237" s="4"/>
      <c r="R237" s="4"/>
    </row>
    <row r="238" spans="1:18" ht="13.5">
      <c r="A238" s="4">
        <v>0.85</v>
      </c>
      <c r="B238" s="4">
        <v>0.3</v>
      </c>
      <c r="C238" s="4" t="s">
        <v>112</v>
      </c>
      <c r="D238" s="4" t="s">
        <v>112</v>
      </c>
      <c r="E238" s="4" t="s">
        <v>112</v>
      </c>
      <c r="F238" s="4" t="s">
        <v>112</v>
      </c>
      <c r="G238" s="4" t="s">
        <v>113</v>
      </c>
      <c r="H238" s="4" t="s">
        <v>113</v>
      </c>
      <c r="I238" s="4" t="s">
        <v>112</v>
      </c>
      <c r="J238" s="4" t="s">
        <v>113</v>
      </c>
      <c r="K238" s="4" t="s">
        <v>113</v>
      </c>
      <c r="L238" s="4" t="s">
        <v>112</v>
      </c>
      <c r="M238" s="4" t="s">
        <v>113</v>
      </c>
      <c r="N238" s="4" t="s">
        <v>113</v>
      </c>
      <c r="O238" s="4" t="s">
        <v>112</v>
      </c>
      <c r="P238" s="4" t="s">
        <v>113</v>
      </c>
      <c r="Q238" s="4"/>
      <c r="R238" s="4"/>
    </row>
    <row r="239" spans="1:18" ht="13.5">
      <c r="A239" s="4">
        <v>0.85</v>
      </c>
      <c r="B239" s="4">
        <v>0.4</v>
      </c>
      <c r="C239" s="4" t="s">
        <v>112</v>
      </c>
      <c r="D239" s="4" t="s">
        <v>112</v>
      </c>
      <c r="E239" s="4" t="s">
        <v>112</v>
      </c>
      <c r="F239" s="4" t="s">
        <v>112</v>
      </c>
      <c r="G239" s="4" t="s">
        <v>113</v>
      </c>
      <c r="H239" s="4" t="s">
        <v>113</v>
      </c>
      <c r="I239" s="4" t="s">
        <v>112</v>
      </c>
      <c r="J239" s="4" t="s">
        <v>113</v>
      </c>
      <c r="K239" s="4" t="s">
        <v>113</v>
      </c>
      <c r="L239" s="4" t="s">
        <v>112</v>
      </c>
      <c r="M239" s="4" t="s">
        <v>113</v>
      </c>
      <c r="N239" s="4" t="s">
        <v>113</v>
      </c>
      <c r="O239" s="4" t="s">
        <v>112</v>
      </c>
      <c r="P239" s="4" t="s">
        <v>113</v>
      </c>
      <c r="Q239" s="4"/>
      <c r="R239" s="4"/>
    </row>
    <row r="240" spans="1:18" ht="13.5">
      <c r="A240" s="4">
        <v>0.85</v>
      </c>
      <c r="B240" s="4">
        <v>0.5</v>
      </c>
      <c r="C240" s="4" t="s">
        <v>112</v>
      </c>
      <c r="D240" s="4" t="s">
        <v>112</v>
      </c>
      <c r="E240" s="4" t="s">
        <v>112</v>
      </c>
      <c r="F240" s="4" t="s">
        <v>112</v>
      </c>
      <c r="G240" s="4" t="s">
        <v>113</v>
      </c>
      <c r="H240" s="4" t="s">
        <v>113</v>
      </c>
      <c r="I240" s="4" t="s">
        <v>112</v>
      </c>
      <c r="J240" s="4" t="s">
        <v>113</v>
      </c>
      <c r="K240" s="4" t="s">
        <v>113</v>
      </c>
      <c r="L240" s="4" t="s">
        <v>112</v>
      </c>
      <c r="M240" s="4" t="s">
        <v>113</v>
      </c>
      <c r="N240" s="4" t="s">
        <v>113</v>
      </c>
      <c r="O240" s="4" t="s">
        <v>112</v>
      </c>
      <c r="P240" s="4" t="s">
        <v>113</v>
      </c>
      <c r="Q240" s="4"/>
      <c r="R240" s="4"/>
    </row>
    <row r="241" spans="1:18" ht="13.5">
      <c r="A241" s="4">
        <v>0.85</v>
      </c>
      <c r="B241" s="4">
        <v>0.6</v>
      </c>
      <c r="C241" s="4" t="s">
        <v>112</v>
      </c>
      <c r="D241" s="4" t="s">
        <v>112</v>
      </c>
      <c r="E241" s="4" t="s">
        <v>112</v>
      </c>
      <c r="F241" s="4" t="s">
        <v>112</v>
      </c>
      <c r="G241" s="4" t="s">
        <v>113</v>
      </c>
      <c r="H241" s="4" t="s">
        <v>113</v>
      </c>
      <c r="I241" s="4" t="s">
        <v>112</v>
      </c>
      <c r="J241" s="4" t="s">
        <v>113</v>
      </c>
      <c r="K241" s="4" t="s">
        <v>113</v>
      </c>
      <c r="L241" s="4" t="s">
        <v>112</v>
      </c>
      <c r="M241" s="4" t="s">
        <v>113</v>
      </c>
      <c r="N241" s="4" t="s">
        <v>113</v>
      </c>
      <c r="O241" s="4" t="s">
        <v>112</v>
      </c>
      <c r="P241" s="4" t="s">
        <v>113</v>
      </c>
      <c r="Q241" s="4"/>
      <c r="R241" s="4"/>
    </row>
    <row r="242" spans="1:18" ht="13.5">
      <c r="A242" s="4">
        <v>0.85</v>
      </c>
      <c r="B242" s="4">
        <v>0.7</v>
      </c>
      <c r="C242" s="4" t="s">
        <v>112</v>
      </c>
      <c r="D242" s="4" t="s">
        <v>112</v>
      </c>
      <c r="E242" s="4" t="s">
        <v>112</v>
      </c>
      <c r="F242" s="4" t="s">
        <v>112</v>
      </c>
      <c r="G242" s="4" t="s">
        <v>113</v>
      </c>
      <c r="H242" s="4" t="s">
        <v>113</v>
      </c>
      <c r="I242" s="4" t="s">
        <v>112</v>
      </c>
      <c r="J242" s="4" t="s">
        <v>113</v>
      </c>
      <c r="K242" s="4" t="s">
        <v>113</v>
      </c>
      <c r="L242" s="4" t="s">
        <v>112</v>
      </c>
      <c r="M242" s="4" t="s">
        <v>113</v>
      </c>
      <c r="N242" s="4" t="s">
        <v>113</v>
      </c>
      <c r="O242" s="4" t="s">
        <v>112</v>
      </c>
      <c r="P242" s="4" t="s">
        <v>113</v>
      </c>
      <c r="Q242" s="4"/>
      <c r="R242" s="4"/>
    </row>
    <row r="243" spans="1:18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3.5">
      <c r="A247" s="4" t="s">
        <v>70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3.5">
      <c r="A248" s="4" t="s">
        <v>71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3.5">
      <c r="A249" s="4" t="s">
        <v>72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3.5">
      <c r="A250" s="4" t="s">
        <v>73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3.5">
      <c r="A252" s="4" t="s">
        <v>74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3.5">
      <c r="A253" s="4" t="s">
        <v>75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3.5">
      <c r="A255" s="4" t="s">
        <v>76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3.5">
      <c r="A256" s="4" t="s">
        <v>77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3.5">
      <c r="A257" s="4" t="s">
        <v>78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3.5">
      <c r="A258" s="4" t="s">
        <v>79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3.5">
      <c r="A259" s="4" t="s">
        <v>80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3.5">
      <c r="A260" s="4" t="s">
        <v>81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3.5">
      <c r="A261" s="4" t="s">
        <v>82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3.5">
      <c r="A263" s="4" t="s">
        <v>83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3.5">
      <c r="A265" s="4" t="s">
        <v>84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3.5">
      <c r="A266" s="4" t="s">
        <v>85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3.5">
      <c r="A267" s="4" t="s">
        <v>86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3.5">
      <c r="A269" s="4" t="s">
        <v>87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3.5">
      <c r="A270" s="4" t="s">
        <v>88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3.5">
      <c r="A271" s="4" t="s">
        <v>89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3.5">
      <c r="A273" s="4" t="s">
        <v>90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3.5">
      <c r="A274" s="4" t="s">
        <v>91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3.5">
      <c r="A275" s="4" t="s">
        <v>92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3.5">
      <c r="A277" s="4" t="s">
        <v>93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3.5">
      <c r="A279" s="4" t="s">
        <v>94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3.5">
      <c r="A280" s="4" t="s">
        <v>95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3.5">
      <c r="A281" s="4" t="s">
        <v>96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3.5">
      <c r="A282" s="4" t="s">
        <v>97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3.5">
      <c r="A284" s="4" t="s">
        <v>98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42"/>
  <sheetViews>
    <sheetView workbookViewId="0" topLeftCell="A1">
      <selection activeCell="B6" sqref="B6"/>
    </sheetView>
  </sheetViews>
  <sheetFormatPr defaultColWidth="9.140625" defaultRowHeight="12.75"/>
  <cols>
    <col min="2" max="3" width="10.421875" style="0" bestFit="1" customWidth="1"/>
    <col min="4" max="4" width="11.00390625" style="0" bestFit="1" customWidth="1"/>
    <col min="5" max="5" width="10.421875" style="0" bestFit="1" customWidth="1"/>
  </cols>
  <sheetData>
    <row r="1" ht="15.75">
      <c r="A1" s="1" t="s">
        <v>158</v>
      </c>
    </row>
    <row r="4" spans="1:8" ht="12.75">
      <c r="A4" s="53" t="s">
        <v>1</v>
      </c>
      <c r="B4" s="54"/>
      <c r="C4" s="54"/>
      <c r="D4" s="54"/>
      <c r="E4" s="55"/>
      <c r="H4" s="3" t="s">
        <v>5</v>
      </c>
    </row>
    <row r="5" spans="1:24" ht="15.75">
      <c r="A5" s="47" t="s">
        <v>151</v>
      </c>
      <c r="B5" s="48" t="s">
        <v>152</v>
      </c>
      <c r="C5" s="48" t="s">
        <v>153</v>
      </c>
      <c r="D5" s="48" t="s">
        <v>154</v>
      </c>
      <c r="E5" s="49" t="s">
        <v>156</v>
      </c>
      <c r="H5" s="11" t="s">
        <v>152</v>
      </c>
      <c r="I5" s="56" t="s">
        <v>154</v>
      </c>
      <c r="J5" s="57"/>
      <c r="K5" s="57"/>
      <c r="L5" s="58"/>
      <c r="M5" s="56" t="s">
        <v>153</v>
      </c>
      <c r="N5" s="57"/>
      <c r="O5" s="57"/>
      <c r="P5" s="58"/>
      <c r="Q5" s="56" t="s">
        <v>155</v>
      </c>
      <c r="R5" s="57"/>
      <c r="S5" s="57"/>
      <c r="T5" s="58"/>
      <c r="U5" s="56" t="s">
        <v>151</v>
      </c>
      <c r="V5" s="57"/>
      <c r="W5" s="57"/>
      <c r="X5" s="58"/>
    </row>
    <row r="6" spans="1:24" ht="12.75">
      <c r="A6" s="22">
        <v>0</v>
      </c>
      <c r="B6" s="23">
        <f>'Raw Data'!C175</f>
        <v>0.1931275</v>
      </c>
      <c r="C6" s="23">
        <f>'Raw Data'!D175</f>
        <v>0.017449444419999998</v>
      </c>
      <c r="D6" s="23">
        <f>'Raw Data'!H175</f>
        <v>-0.14386028599999998</v>
      </c>
      <c r="E6" s="24">
        <f>C6-B6^2/(PI()*9)</f>
        <v>0.016130289337107372</v>
      </c>
      <c r="H6" s="51"/>
      <c r="I6" s="19">
        <v>-2</v>
      </c>
      <c r="J6" s="20">
        <v>0</v>
      </c>
      <c r="K6" s="20">
        <v>2</v>
      </c>
      <c r="L6" s="21" t="s">
        <v>6</v>
      </c>
      <c r="M6" s="19">
        <v>-2</v>
      </c>
      <c r="N6" s="20">
        <v>0</v>
      </c>
      <c r="O6" s="20">
        <v>2</v>
      </c>
      <c r="P6" s="21" t="s">
        <v>7</v>
      </c>
      <c r="Q6" s="19">
        <v>-2</v>
      </c>
      <c r="R6" s="20">
        <v>0</v>
      </c>
      <c r="S6" s="20">
        <v>2</v>
      </c>
      <c r="T6" s="21" t="s">
        <v>7</v>
      </c>
      <c r="U6" s="19">
        <v>-2</v>
      </c>
      <c r="V6" s="20">
        <v>0</v>
      </c>
      <c r="W6" s="20">
        <v>2</v>
      </c>
      <c r="X6" s="21" t="s">
        <v>157</v>
      </c>
    </row>
    <row r="7" spans="1:24" ht="12.75">
      <c r="A7" s="22">
        <v>1</v>
      </c>
      <c r="B7" s="23">
        <f>'Raw Data'!C176</f>
        <v>0.33441550000000003</v>
      </c>
      <c r="C7" s="23">
        <f>'Raw Data'!D176</f>
        <v>0.0207871786</v>
      </c>
      <c r="D7" s="23">
        <f>'Raw Data'!H176</f>
        <v>-0.1636762892</v>
      </c>
      <c r="E7" s="24">
        <f aca="true" t="shared" si="0" ref="E7:E12">C7-B7^2/(PI()*9)</f>
        <v>0.016831869622403652</v>
      </c>
      <c r="H7" s="5">
        <v>0.2</v>
      </c>
      <c r="I7" s="40">
        <f aca="true" t="shared" si="1" ref="I7:I12">interpolateakima($B$16:$B$22,$D$16:$D$22,H7,TRUE)</f>
        <v>0.19013498544876734</v>
      </c>
      <c r="J7" s="6">
        <f aca="true" t="shared" si="2" ref="J7:J12">interpolateakima($B$26:$B$32,$D$26:$D$32,H7,TRUE)</f>
        <v>0.028202695897102226</v>
      </c>
      <c r="K7" s="6">
        <f aca="true" t="shared" si="3" ref="K7:K12">interpolateakima($B$36:$B$42,$D$36:$D$42,H7,TRUE)</f>
        <v>-0.13445701191140835</v>
      </c>
      <c r="L7" s="7">
        <f aca="true" t="shared" si="4" ref="L7:L12">interpolateakima(I7:K7,$I$6:$K$6,0,TRUE)</f>
        <v>0.3467692924950234</v>
      </c>
      <c r="M7" s="5">
        <f aca="true" t="shared" si="5" ref="M7:M12">interpolateakima($B$16:$B$22,$C$16:$C$22,H7,TRUE)</f>
        <v>0.021707531824574314</v>
      </c>
      <c r="N7" s="12">
        <f aca="true" t="shared" si="6" ref="N7:N12">interpolateakima($B$26:$B$32,$C$26:$C$32,H7,TRUE)</f>
        <v>0.01965189981545683</v>
      </c>
      <c r="O7" s="12">
        <f aca="true" t="shared" si="7" ref="O7:O12">interpolateakima($B$36:$B$42,$C$36:$C$42,H7,TRUE)</f>
        <v>0.019149872813326183</v>
      </c>
      <c r="P7" s="13">
        <f aca="true" t="shared" si="8" ref="P7:P12">interpolateakima($M$6:$O$6,M7:O7,L7,TRUE)</f>
        <v>0.01956485604128571</v>
      </c>
      <c r="Q7" s="5">
        <f aca="true" t="shared" si="9" ref="Q7:T12">M7-$H7^2/(PI()*9)</f>
        <v>0.02029282121931302</v>
      </c>
      <c r="R7" s="12">
        <f t="shared" si="9"/>
        <v>0.01823718921019554</v>
      </c>
      <c r="S7" s="12">
        <f t="shared" si="9"/>
        <v>0.01773516220806489</v>
      </c>
      <c r="T7" s="13">
        <f t="shared" si="9"/>
        <v>0.018150145436024417</v>
      </c>
      <c r="U7" s="50">
        <f aca="true" t="shared" si="10" ref="U7:U12">interpolateakima($B$16:$B$22,$A$16:$A$22,$H7,TRUE)</f>
        <v>0.6228427783643092</v>
      </c>
      <c r="V7" s="36">
        <f aca="true" t="shared" si="11" ref="V7:V12">interpolateakima($B$26:$B$32,$A$26:$A$32,$H7,TRUE)</f>
        <v>0.3458923377831537</v>
      </c>
      <c r="W7" s="36">
        <f aca="true" t="shared" si="12" ref="W7:W12">interpolateakima($B$36:$B$42,$A$36:$A$42,$H7,TRUE)</f>
        <v>0.06713953035762395</v>
      </c>
      <c r="X7" s="7">
        <f aca="true" t="shared" si="13" ref="X7:X12">interpolateakima($U$6:$W$6,U7:W7,L7,TRUE)</f>
        <v>0.29756088087717747</v>
      </c>
    </row>
    <row r="8" spans="1:24" ht="12.75">
      <c r="A8" s="22">
        <v>1.5</v>
      </c>
      <c r="B8" s="23">
        <f>'Raw Data'!C177</f>
        <v>0.4073695</v>
      </c>
      <c r="C8" s="23">
        <f>'Raw Data'!D177</f>
        <v>0.0231533204</v>
      </c>
      <c r="D8" s="23">
        <f>'Raw Data'!H177</f>
        <v>-0.17319517159999998</v>
      </c>
      <c r="E8" s="24">
        <f t="shared" si="0"/>
        <v>0.017284042976135085</v>
      </c>
      <c r="H8" s="5">
        <v>0.3</v>
      </c>
      <c r="I8" s="40">
        <f t="shared" si="1"/>
        <v>0.1520462383303349</v>
      </c>
      <c r="J8" s="6">
        <f t="shared" si="2"/>
        <v>-0.012300090726432738</v>
      </c>
      <c r="K8" s="6">
        <f t="shared" si="3"/>
        <v>-0.176088394363391</v>
      </c>
      <c r="L8" s="7">
        <f t="shared" si="4"/>
        <v>-0.14968500722865694</v>
      </c>
      <c r="M8" s="5">
        <f t="shared" si="5"/>
        <v>0.02349783695944957</v>
      </c>
      <c r="N8" s="12">
        <f t="shared" si="6"/>
        <v>0.02175777074093422</v>
      </c>
      <c r="O8" s="12">
        <f t="shared" si="7"/>
        <v>0.021430407245898793</v>
      </c>
      <c r="P8" s="13">
        <f t="shared" si="8"/>
        <v>0.021888001653182627</v>
      </c>
      <c r="Q8" s="5">
        <f t="shared" si="9"/>
        <v>0.020314738097611664</v>
      </c>
      <c r="R8" s="12">
        <f t="shared" si="9"/>
        <v>0.018574671879096314</v>
      </c>
      <c r="S8" s="12">
        <f t="shared" si="9"/>
        <v>0.018247308384060888</v>
      </c>
      <c r="T8" s="13">
        <f t="shared" si="9"/>
        <v>0.01870490279134472</v>
      </c>
      <c r="U8" s="50">
        <f t="shared" si="10"/>
        <v>1.2812217812598174</v>
      </c>
      <c r="V8" s="36">
        <f t="shared" si="11"/>
        <v>1.005062211998116</v>
      </c>
      <c r="W8" s="36">
        <f t="shared" si="12"/>
        <v>0.7299728639993934</v>
      </c>
      <c r="X8" s="7">
        <f t="shared" si="13"/>
        <v>1.0257306855587163</v>
      </c>
    </row>
    <row r="9" spans="1:24" ht="12.75">
      <c r="A9" s="22">
        <v>2</v>
      </c>
      <c r="B9" s="23">
        <f>'Raw Data'!C178</f>
        <v>0.48628750000000004</v>
      </c>
      <c r="C9" s="23">
        <f>'Raw Data'!D178</f>
        <v>0.026372673790000002</v>
      </c>
      <c r="D9" s="23">
        <f>'Raw Data'!H178</f>
        <v>-0.185129906</v>
      </c>
      <c r="E9" s="24">
        <f t="shared" si="0"/>
        <v>0.018009062691659757</v>
      </c>
      <c r="H9" s="5">
        <v>0.4</v>
      </c>
      <c r="I9" s="40">
        <f t="shared" si="1"/>
        <v>0.11665479476352429</v>
      </c>
      <c r="J9" s="6">
        <f t="shared" si="2"/>
        <v>-0.04906868226266022</v>
      </c>
      <c r="K9" s="6">
        <f t="shared" si="3"/>
        <v>-0.21423020625801767</v>
      </c>
      <c r="L9" s="7">
        <f t="shared" si="4"/>
        <v>-0.5921753893071808</v>
      </c>
      <c r="M9" s="5">
        <f t="shared" si="5"/>
        <v>0.0263992794017624</v>
      </c>
      <c r="N9" s="12">
        <f t="shared" si="6"/>
        <v>0.024772921703225516</v>
      </c>
      <c r="O9" s="12">
        <f t="shared" si="7"/>
        <v>0.024469203071885597</v>
      </c>
      <c r="P9" s="13">
        <f t="shared" si="8"/>
        <v>0.02525446620486742</v>
      </c>
      <c r="Q9" s="5">
        <f t="shared" si="9"/>
        <v>0.02074043698071723</v>
      </c>
      <c r="R9" s="12">
        <f t="shared" si="9"/>
        <v>0.019114079282180348</v>
      </c>
      <c r="S9" s="12">
        <f t="shared" si="9"/>
        <v>0.01881036065084043</v>
      </c>
      <c r="T9" s="13">
        <f t="shared" si="9"/>
        <v>0.019595623783822253</v>
      </c>
      <c r="U9" s="50">
        <f t="shared" si="10"/>
        <v>1.8974825373207354</v>
      </c>
      <c r="V9" s="36">
        <f t="shared" si="11"/>
        <v>1.6430284085990892</v>
      </c>
      <c r="W9" s="36">
        <f t="shared" si="12"/>
        <v>1.3846273303042456</v>
      </c>
      <c r="X9" s="7">
        <f t="shared" si="13"/>
        <v>1.7183691449673693</v>
      </c>
    </row>
    <row r="10" spans="1:24" ht="12.75">
      <c r="A10" s="22">
        <v>2.5</v>
      </c>
      <c r="B10" s="23">
        <f>'Raw Data'!C179</f>
        <v>0.5668435000000001</v>
      </c>
      <c r="C10" s="23">
        <f>'Raw Data'!D179</f>
        <v>0.03143103347</v>
      </c>
      <c r="D10" s="23">
        <f>'Raw Data'!H179</f>
        <v>-0.20007557119999997</v>
      </c>
      <c r="E10" s="24">
        <f t="shared" si="0"/>
        <v>0.020066961912038325</v>
      </c>
      <c r="H10" s="5">
        <v>0.5</v>
      </c>
      <c r="I10" s="40">
        <f t="shared" si="1"/>
        <v>0.08017316966597822</v>
      </c>
      <c r="J10" s="6">
        <f t="shared" si="2"/>
        <v>-0.08460035316349822</v>
      </c>
      <c r="K10" s="6">
        <f t="shared" si="3"/>
        <v>-0.2494861368247739</v>
      </c>
      <c r="L10" s="7">
        <f t="shared" si="4"/>
        <v>-1.0268682942592764</v>
      </c>
      <c r="M10" s="5">
        <f t="shared" si="5"/>
        <v>0.03144415896303611</v>
      </c>
      <c r="N10" s="12">
        <f t="shared" si="6"/>
        <v>0.02925182609852331</v>
      </c>
      <c r="O10" s="12">
        <f t="shared" si="7"/>
        <v>0.028537126881334567</v>
      </c>
      <c r="P10" s="13">
        <f t="shared" si="8"/>
        <v>0.030377444653038717</v>
      </c>
      <c r="Q10" s="5">
        <f t="shared" si="9"/>
        <v>0.022602217680153032</v>
      </c>
      <c r="R10" s="12">
        <f t="shared" si="9"/>
        <v>0.020409884815640232</v>
      </c>
      <c r="S10" s="12">
        <f t="shared" si="9"/>
        <v>0.019695185598451494</v>
      </c>
      <c r="T10" s="13">
        <f t="shared" si="9"/>
        <v>0.02153550337015564</v>
      </c>
      <c r="U10" s="50">
        <f t="shared" si="10"/>
        <v>2.4916841492516135</v>
      </c>
      <c r="V10" s="36">
        <f t="shared" si="11"/>
        <v>2.2410896651581704</v>
      </c>
      <c r="W10" s="36">
        <f t="shared" si="12"/>
        <v>1.9918550173391427</v>
      </c>
      <c r="X10" s="7">
        <f t="shared" si="13"/>
        <v>2.3697534303740793</v>
      </c>
    </row>
    <row r="11" spans="1:24" ht="12.75">
      <c r="A11" s="22">
        <v>3</v>
      </c>
      <c r="B11" s="23">
        <f>'Raw Data'!C180</f>
        <v>0.6344425</v>
      </c>
      <c r="C11" s="23">
        <f>'Raw Data'!D180</f>
        <v>0.03864884836</v>
      </c>
      <c r="D11" s="23">
        <f>'Raw Data'!H180</f>
        <v>-0.20575137919999997</v>
      </c>
      <c r="E11" s="24">
        <f t="shared" si="0"/>
        <v>0.02441271153422269</v>
      </c>
      <c r="H11" s="5">
        <v>0.6</v>
      </c>
      <c r="I11" s="40">
        <f t="shared" si="1"/>
        <v>0.0630088834694236</v>
      </c>
      <c r="J11" s="6">
        <f t="shared" si="2"/>
        <v>-0.11546753843355052</v>
      </c>
      <c r="K11" s="6">
        <f t="shared" si="3"/>
        <v>-0.2851112708681527</v>
      </c>
      <c r="L11" s="7">
        <f t="shared" si="4"/>
        <v>-1.2939248467937419</v>
      </c>
      <c r="M11" s="5">
        <f t="shared" si="5"/>
        <v>0.04275825749090777</v>
      </c>
      <c r="N11" s="12">
        <f t="shared" si="6"/>
        <v>0.03749062918230491</v>
      </c>
      <c r="O11" s="12">
        <f t="shared" si="7"/>
        <v>0.03512182121489241</v>
      </c>
      <c r="P11" s="13">
        <f t="shared" si="8"/>
        <v>0.04089858675839258</v>
      </c>
      <c r="Q11" s="5">
        <f t="shared" si="9"/>
        <v>0.030025862043556138</v>
      </c>
      <c r="R11" s="12">
        <f t="shared" si="9"/>
        <v>0.024758233734953283</v>
      </c>
      <c r="S11" s="12">
        <f t="shared" si="9"/>
        <v>0.02238942576754078</v>
      </c>
      <c r="T11" s="13">
        <f t="shared" si="9"/>
        <v>0.02816619131104095</v>
      </c>
      <c r="U11" s="50">
        <f t="shared" si="10"/>
        <v>3.2823389283828734</v>
      </c>
      <c r="V11" s="36">
        <f t="shared" si="11"/>
        <v>2.890498800119169</v>
      </c>
      <c r="W11" s="36">
        <f t="shared" si="12"/>
        <v>2.592963728328125</v>
      </c>
      <c r="X11" s="7">
        <f t="shared" si="13"/>
        <v>3.144004639084796</v>
      </c>
    </row>
    <row r="12" spans="1:24" ht="12.75">
      <c r="A12" s="25">
        <v>4</v>
      </c>
      <c r="B12" s="26">
        <f>'Raw Data'!C181</f>
        <v>0.7113865</v>
      </c>
      <c r="C12" s="26">
        <f>'Raw Data'!D181</f>
        <v>0.05623042776</v>
      </c>
      <c r="D12" s="26">
        <f>'Raw Data'!H181</f>
        <v>-0.16999019359999998</v>
      </c>
      <c r="E12" s="27">
        <f t="shared" si="0"/>
        <v>0.03833183624980674</v>
      </c>
      <c r="H12" s="8">
        <v>0.7</v>
      </c>
      <c r="I12" s="42">
        <f t="shared" si="1"/>
        <v>0.10230158908896435</v>
      </c>
      <c r="J12" s="9">
        <f t="shared" si="2"/>
        <v>-0.08572492301460917</v>
      </c>
      <c r="K12" s="9">
        <f t="shared" si="3"/>
        <v>-0.2869319968298137</v>
      </c>
      <c r="L12" s="10">
        <f t="shared" si="4"/>
        <v>-0.9118386769562369</v>
      </c>
      <c r="M12" s="8">
        <f t="shared" si="5"/>
        <v>0.06497447679010762</v>
      </c>
      <c r="N12" s="14">
        <f t="shared" si="6"/>
        <v>0.05848018829653512</v>
      </c>
      <c r="O12" s="14">
        <f t="shared" si="7"/>
        <v>0.050587966045166126</v>
      </c>
      <c r="P12" s="15">
        <f t="shared" si="8"/>
        <v>0.06144106001041075</v>
      </c>
      <c r="Q12" s="8">
        <f t="shared" si="9"/>
        <v>0.0476442718756568</v>
      </c>
      <c r="R12" s="14">
        <f t="shared" si="9"/>
        <v>0.041149983382084296</v>
      </c>
      <c r="S12" s="14">
        <f t="shared" si="9"/>
        <v>0.0332577611307153</v>
      </c>
      <c r="T12" s="15">
        <f t="shared" si="9"/>
        <v>0.044110855095959925</v>
      </c>
      <c r="U12" s="52">
        <f t="shared" si="10"/>
        <v>4.607585168454732</v>
      </c>
      <c r="V12" s="37">
        <f t="shared" si="11"/>
        <v>4.102668380364095</v>
      </c>
      <c r="W12" s="37">
        <f t="shared" si="12"/>
        <v>3.5161712691263394</v>
      </c>
      <c r="X12" s="10">
        <f t="shared" si="13"/>
        <v>4.332869708376875</v>
      </c>
    </row>
    <row r="13" spans="1:13" ht="12.75">
      <c r="A13" s="28"/>
      <c r="B13" s="28"/>
      <c r="C13" s="28"/>
      <c r="D13" s="28"/>
      <c r="E13" s="28"/>
      <c r="M13" s="2"/>
    </row>
    <row r="14" spans="1:5" ht="12.75">
      <c r="A14" s="53" t="s">
        <v>2</v>
      </c>
      <c r="B14" s="54"/>
      <c r="C14" s="54"/>
      <c r="D14" s="54"/>
      <c r="E14" s="55"/>
    </row>
    <row r="15" spans="1:5" ht="15.75">
      <c r="A15" s="44" t="s">
        <v>151</v>
      </c>
      <c r="B15" s="45" t="s">
        <v>152</v>
      </c>
      <c r="C15" s="45" t="s">
        <v>153</v>
      </c>
      <c r="D15" s="45" t="s">
        <v>154</v>
      </c>
      <c r="E15" s="46" t="s">
        <v>156</v>
      </c>
    </row>
    <row r="16" spans="1:8" ht="12.75">
      <c r="A16" s="29">
        <v>0</v>
      </c>
      <c r="B16" s="30">
        <f>'Raw Data'!C187</f>
        <v>0.10643</v>
      </c>
      <c r="C16" s="30">
        <f>'Raw Data'!D187</f>
        <v>0.020753078820000003</v>
      </c>
      <c r="D16" s="30">
        <f>'Raw Data'!H187</f>
        <v>0.22823223039999999</v>
      </c>
      <c r="E16" s="31">
        <f>C16-B16^2/(PI()*9)</f>
        <v>0.020352455946012944</v>
      </c>
      <c r="H16" s="3" t="s">
        <v>8</v>
      </c>
    </row>
    <row r="17" spans="1:14" ht="12.75">
      <c r="A17" s="29">
        <v>1</v>
      </c>
      <c r="B17" s="30">
        <f>'Raw Data'!C188</f>
        <v>0.25714600000000004</v>
      </c>
      <c r="C17" s="30">
        <f>'Raw Data'!D188</f>
        <v>0.02259922686</v>
      </c>
      <c r="D17" s="30">
        <f>'Raw Data'!H188</f>
        <v>0.16798696240000002</v>
      </c>
      <c r="E17" s="31">
        <f aca="true" t="shared" si="14" ref="E17:E22">C17-B17^2/(PI()*9)</f>
        <v>0.02026056644836161</v>
      </c>
      <c r="H17" s="16"/>
      <c r="I17" s="56" t="s">
        <v>9</v>
      </c>
      <c r="J17" s="57"/>
      <c r="K17" s="57"/>
      <c r="L17" s="58"/>
      <c r="M17" s="57" t="s">
        <v>8</v>
      </c>
      <c r="N17" s="58"/>
    </row>
    <row r="18" spans="1:14" ht="12.75">
      <c r="A18" s="29">
        <v>1.5</v>
      </c>
      <c r="B18" s="30">
        <f>'Raw Data'!C189</f>
        <v>0.3343525</v>
      </c>
      <c r="C18" s="30">
        <f>'Raw Data'!D189</f>
        <v>0.02435239938</v>
      </c>
      <c r="D18" s="30">
        <f>'Raw Data'!H189</f>
        <v>0.1396456504</v>
      </c>
      <c r="E18" s="31">
        <f t="shared" si="14"/>
        <v>0.020398580530665397</v>
      </c>
      <c r="H18" s="38" t="s">
        <v>0</v>
      </c>
      <c r="I18" s="19">
        <v>-2</v>
      </c>
      <c r="J18" s="20">
        <v>0</v>
      </c>
      <c r="K18" s="20">
        <v>2</v>
      </c>
      <c r="L18" s="21" t="s">
        <v>10</v>
      </c>
      <c r="M18" s="20" t="s">
        <v>12</v>
      </c>
      <c r="N18" s="21" t="s">
        <v>11</v>
      </c>
    </row>
    <row r="19" spans="1:14" ht="12.75">
      <c r="A19" s="29">
        <v>2</v>
      </c>
      <c r="B19" s="30">
        <f>'Raw Data'!C190</f>
        <v>0.417103</v>
      </c>
      <c r="C19" s="30">
        <f>'Raw Data'!D190</f>
        <v>0.02700875803</v>
      </c>
      <c r="D19" s="30">
        <f>'Raw Data'!H190</f>
        <v>0.11065479399999999</v>
      </c>
      <c r="E19" s="31">
        <f t="shared" si="14"/>
        <v>0.02085565418206603</v>
      </c>
      <c r="H19" s="17">
        <v>0</v>
      </c>
      <c r="I19" s="40">
        <f>B16</f>
        <v>0.10643</v>
      </c>
      <c r="J19" s="6">
        <f>B26</f>
        <v>0.14803</v>
      </c>
      <c r="K19" s="6">
        <f aca="true" t="shared" si="15" ref="K19:K25">B36</f>
        <v>0.189967</v>
      </c>
      <c r="L19" s="41">
        <f>B6</f>
        <v>0.1931275</v>
      </c>
      <c r="M19" s="36">
        <f aca="true" t="shared" si="16" ref="M19:M25">H19+2*(L19-J19)/(K19-J19)</f>
        <v>2.150726089133701</v>
      </c>
      <c r="N19" s="7">
        <f>interpolateakima(I19:K19,$I$18:$K$18,L19,TRUE)+H19</f>
        <v>2.150726089133701</v>
      </c>
    </row>
    <row r="20" spans="1:14" ht="12.75">
      <c r="A20" s="29">
        <v>2.5</v>
      </c>
      <c r="B20" s="30">
        <f>'Raw Data'!C191</f>
        <v>0.501397</v>
      </c>
      <c r="C20" s="30">
        <f>'Raw Data'!D191</f>
        <v>0.03152839546</v>
      </c>
      <c r="D20" s="30">
        <f>'Raw Data'!H191</f>
        <v>0.07966360684</v>
      </c>
      <c r="E20" s="31">
        <f t="shared" si="14"/>
        <v>0.022636976385179433</v>
      </c>
      <c r="H20" s="17">
        <v>1</v>
      </c>
      <c r="I20" s="40">
        <f aca="true" t="shared" si="17" ref="I20:I25">B17</f>
        <v>0.25714600000000004</v>
      </c>
      <c r="J20" s="6">
        <f aca="true" t="shared" si="18" ref="J20:J25">B27</f>
        <v>0.29923000000000005</v>
      </c>
      <c r="K20" s="6">
        <f t="shared" si="15"/>
        <v>0.34103050000000007</v>
      </c>
      <c r="L20" s="41">
        <f aca="true" t="shared" si="19" ref="L20:L25">B7</f>
        <v>0.33441550000000003</v>
      </c>
      <c r="M20" s="36">
        <f t="shared" si="16"/>
        <v>2.6834966088922365</v>
      </c>
      <c r="N20" s="7">
        <f aca="true" t="shared" si="20" ref="N20:N25">interpolateakima(I20:K20,$I$18:$K$18,L20,TRUE)+H20</f>
        <v>2.683496608892236</v>
      </c>
    </row>
    <row r="21" spans="1:14" ht="12.75">
      <c r="A21" s="29">
        <v>3</v>
      </c>
      <c r="B21" s="30">
        <f>'Raw Data'!C192</f>
        <v>0.5718835</v>
      </c>
      <c r="C21" s="30">
        <f>'Raw Data'!D192</f>
        <v>0.03823403946000001</v>
      </c>
      <c r="D21" s="30">
        <f>'Raw Data'!H192</f>
        <v>0.06158351596</v>
      </c>
      <c r="E21" s="31">
        <f t="shared" si="14"/>
        <v>0.026666985787450262</v>
      </c>
      <c r="H21" s="17">
        <v>1.5</v>
      </c>
      <c r="I21" s="40">
        <f t="shared" si="17"/>
        <v>0.3343525</v>
      </c>
      <c r="J21" s="6">
        <f t="shared" si="18"/>
        <v>0.37661500000000003</v>
      </c>
      <c r="K21" s="6">
        <f t="shared" si="15"/>
        <v>0.4184260000000001</v>
      </c>
      <c r="L21" s="41">
        <f t="shared" si="19"/>
        <v>0.4073695</v>
      </c>
      <c r="M21" s="36">
        <f t="shared" si="16"/>
        <v>2.9711200401808107</v>
      </c>
      <c r="N21" s="7">
        <f t="shared" si="20"/>
        <v>2.97112004018081</v>
      </c>
    </row>
    <row r="22" spans="1:14" ht="12.75">
      <c r="A22" s="32">
        <v>4</v>
      </c>
      <c r="B22" s="33">
        <f>'Raw Data'!C193</f>
        <v>0.6515785000000001</v>
      </c>
      <c r="C22" s="33">
        <f>'Raw Data'!D193</f>
        <v>0.05486795588</v>
      </c>
      <c r="D22" s="33">
        <f>'Raw Data'!H193</f>
        <v>0.08691223503999998</v>
      </c>
      <c r="E22" s="34">
        <f t="shared" si="14"/>
        <v>0.03985241056496419</v>
      </c>
      <c r="H22" s="17">
        <v>2</v>
      </c>
      <c r="I22" s="40">
        <f t="shared" si="17"/>
        <v>0.417103</v>
      </c>
      <c r="J22" s="6">
        <f t="shared" si="18"/>
        <v>0.45952300000000007</v>
      </c>
      <c r="K22" s="6">
        <f t="shared" si="15"/>
        <v>0.501355</v>
      </c>
      <c r="L22" s="41">
        <f t="shared" si="19"/>
        <v>0.48628750000000004</v>
      </c>
      <c r="M22" s="36">
        <f t="shared" si="16"/>
        <v>3.2796184738955834</v>
      </c>
      <c r="N22" s="7">
        <f t="shared" si="20"/>
        <v>3.2796184738955834</v>
      </c>
    </row>
    <row r="23" spans="1:14" ht="12.75">
      <c r="A23" s="35"/>
      <c r="B23" s="35"/>
      <c r="C23" s="35"/>
      <c r="D23" s="35"/>
      <c r="E23" s="35"/>
      <c r="H23" s="17">
        <v>2.5</v>
      </c>
      <c r="I23" s="40">
        <f t="shared" si="17"/>
        <v>0.501397</v>
      </c>
      <c r="J23" s="6">
        <f t="shared" si="18"/>
        <v>0.5436489999999999</v>
      </c>
      <c r="K23" s="6">
        <f t="shared" si="15"/>
        <v>0.585187</v>
      </c>
      <c r="L23" s="41">
        <f t="shared" si="19"/>
        <v>0.5668435000000001</v>
      </c>
      <c r="M23" s="36">
        <f t="shared" si="16"/>
        <v>3.6167846309403475</v>
      </c>
      <c r="N23" s="7">
        <f t="shared" si="20"/>
        <v>3.6167846309403475</v>
      </c>
    </row>
    <row r="24" spans="1:14" ht="12.75">
      <c r="A24" s="53" t="s">
        <v>4</v>
      </c>
      <c r="B24" s="54"/>
      <c r="C24" s="54"/>
      <c r="D24" s="54"/>
      <c r="E24" s="55"/>
      <c r="H24" s="17">
        <v>3</v>
      </c>
      <c r="I24" s="40">
        <f t="shared" si="17"/>
        <v>0.5718835</v>
      </c>
      <c r="J24" s="6">
        <f t="shared" si="18"/>
        <v>0.6137785</v>
      </c>
      <c r="K24" s="6">
        <f t="shared" si="15"/>
        <v>0.6545709999999999</v>
      </c>
      <c r="L24" s="41">
        <f t="shared" si="19"/>
        <v>0.6344425</v>
      </c>
      <c r="M24" s="36">
        <f t="shared" si="16"/>
        <v>4.013127413127417</v>
      </c>
      <c r="N24" s="7">
        <f t="shared" si="20"/>
        <v>4.013127413127417</v>
      </c>
    </row>
    <row r="25" spans="1:14" ht="15.75">
      <c r="A25" s="44" t="s">
        <v>151</v>
      </c>
      <c r="B25" s="45" t="s">
        <v>152</v>
      </c>
      <c r="C25" s="45" t="s">
        <v>153</v>
      </c>
      <c r="D25" s="45" t="s">
        <v>154</v>
      </c>
      <c r="E25" s="46" t="s">
        <v>156</v>
      </c>
      <c r="H25" s="39">
        <v>4</v>
      </c>
      <c r="I25" s="42">
        <f t="shared" si="17"/>
        <v>0.6515785000000001</v>
      </c>
      <c r="J25" s="9">
        <f t="shared" si="18"/>
        <v>0.691972</v>
      </c>
      <c r="K25" s="9">
        <f t="shared" si="15"/>
        <v>0.732397</v>
      </c>
      <c r="L25" s="43">
        <f t="shared" si="19"/>
        <v>0.7113865</v>
      </c>
      <c r="M25" s="37">
        <f t="shared" si="16"/>
        <v>4.9605194805194825</v>
      </c>
      <c r="N25" s="10">
        <f t="shared" si="20"/>
        <v>4.960519480519482</v>
      </c>
    </row>
    <row r="26" spans="1:5" ht="12.75">
      <c r="A26" s="29">
        <v>0</v>
      </c>
      <c r="B26" s="30">
        <f>'Raw Data'!C199</f>
        <v>0.14803</v>
      </c>
      <c r="C26" s="30">
        <f>'Raw Data'!D199</f>
        <v>0.01881279454</v>
      </c>
      <c r="D26" s="30">
        <f>'Raw Data'!H199</f>
        <v>0.05045312655999999</v>
      </c>
      <c r="E26" s="31">
        <f>C26-B26^2/(PI()*9)</f>
        <v>0.01803778491497356</v>
      </c>
    </row>
    <row r="27" spans="1:5" ht="12.75">
      <c r="A27" s="29">
        <v>1</v>
      </c>
      <c r="B27" s="30">
        <f>'Raw Data'!C200</f>
        <v>0.29923000000000005</v>
      </c>
      <c r="C27" s="30">
        <f>'Raw Data'!D200</f>
        <v>0.02173894436</v>
      </c>
      <c r="D27" s="30">
        <f>'Raw Data'!H200</f>
        <v>-0.012003368408</v>
      </c>
      <c r="E27" s="31">
        <f aca="true" t="shared" si="21" ref="E27:E32">C27-B27^2/(PI()*9)</f>
        <v>0.018572164436104915</v>
      </c>
    </row>
    <row r="28" spans="1:5" ht="12.75">
      <c r="A28" s="29">
        <v>1.5</v>
      </c>
      <c r="B28" s="30">
        <f>'Raw Data'!C201</f>
        <v>0.37661500000000003</v>
      </c>
      <c r="C28" s="30">
        <f>'Raw Data'!D201</f>
        <v>0.02398097679</v>
      </c>
      <c r="D28" s="30">
        <f>'Raw Data'!H201</f>
        <v>-0.04079223008</v>
      </c>
      <c r="E28" s="31">
        <f t="shared" si="21"/>
        <v>0.01896445336577349</v>
      </c>
    </row>
    <row r="29" spans="1:5" ht="12.75">
      <c r="A29" s="29">
        <v>2</v>
      </c>
      <c r="B29" s="30">
        <f>'Raw Data'!C202</f>
        <v>0.45952300000000007</v>
      </c>
      <c r="C29" s="30">
        <f>'Raw Data'!D202</f>
        <v>0.02710989621</v>
      </c>
      <c r="D29" s="30">
        <f>'Raw Data'!H202</f>
        <v>-0.069978323</v>
      </c>
      <c r="E29" s="31">
        <f t="shared" si="21"/>
        <v>0.019641589851025855</v>
      </c>
    </row>
    <row r="30" spans="1:5" ht="12.75">
      <c r="A30" s="29">
        <v>2.5</v>
      </c>
      <c r="B30" s="30">
        <f>'Raw Data'!C203</f>
        <v>0.5436489999999999</v>
      </c>
      <c r="C30" s="30">
        <f>'Raw Data'!D203</f>
        <v>0.032103303970000004</v>
      </c>
      <c r="D30" s="30">
        <f>'Raw Data'!H203</f>
        <v>-0.10054200692</v>
      </c>
      <c r="E30" s="31">
        <f t="shared" si="21"/>
        <v>0.02165021119578138</v>
      </c>
    </row>
    <row r="31" spans="1:5" ht="12.75">
      <c r="A31" s="29">
        <v>3</v>
      </c>
      <c r="B31" s="30">
        <f>'Raw Data'!C204</f>
        <v>0.6137785</v>
      </c>
      <c r="C31" s="30">
        <f>'Raw Data'!D204</f>
        <v>0.03925472297</v>
      </c>
      <c r="D31" s="30">
        <f>'Raw Data'!H204</f>
        <v>-0.11770035344</v>
      </c>
      <c r="E31" s="31">
        <f t="shared" si="21"/>
        <v>0.025930835354102025</v>
      </c>
    </row>
    <row r="32" spans="1:5" ht="12.75">
      <c r="A32" s="32">
        <v>4</v>
      </c>
      <c r="B32" s="33">
        <f>'Raw Data'!C205</f>
        <v>0.691972</v>
      </c>
      <c r="C32" s="33">
        <f>'Raw Data'!D205</f>
        <v>0.05669012392</v>
      </c>
      <c r="D32" s="33">
        <f>'Raw Data'!H205</f>
        <v>-0.08870212424</v>
      </c>
      <c r="E32" s="34">
        <f t="shared" si="21"/>
        <v>0.039755144981959964</v>
      </c>
    </row>
    <row r="33" spans="1:5" ht="12.75">
      <c r="A33" s="35"/>
      <c r="B33" s="35"/>
      <c r="C33" s="35"/>
      <c r="D33" s="35"/>
      <c r="E33" s="35"/>
    </row>
    <row r="34" spans="1:5" ht="12.75">
      <c r="A34" s="53" t="s">
        <v>3</v>
      </c>
      <c r="B34" s="54"/>
      <c r="C34" s="54"/>
      <c r="D34" s="54"/>
      <c r="E34" s="55"/>
    </row>
    <row r="35" spans="1:5" ht="15.75">
      <c r="A35" s="44" t="s">
        <v>151</v>
      </c>
      <c r="B35" s="45" t="s">
        <v>152</v>
      </c>
      <c r="C35" s="45" t="s">
        <v>153</v>
      </c>
      <c r="D35" s="45" t="s">
        <v>154</v>
      </c>
      <c r="E35" s="46" t="s">
        <v>156</v>
      </c>
    </row>
    <row r="36" spans="1:5" ht="12.75">
      <c r="A36" s="29">
        <v>0</v>
      </c>
      <c r="B36" s="30">
        <f>'Raw Data'!C211</f>
        <v>0.189967</v>
      </c>
      <c r="C36" s="30">
        <f>'Raw Data'!D211</f>
        <v>0.01895518591</v>
      </c>
      <c r="D36" s="30">
        <f>'Raw Data'!H211</f>
        <v>-0.13014354524</v>
      </c>
      <c r="E36" s="31">
        <f>C36-B36^2/(PI()*9)</f>
        <v>0.017678853062010936</v>
      </c>
    </row>
    <row r="37" spans="1:5" ht="12.75">
      <c r="A37" s="29">
        <v>1</v>
      </c>
      <c r="B37" s="30">
        <f>'Raw Data'!C212</f>
        <v>0.34103050000000007</v>
      </c>
      <c r="C37" s="30">
        <f>'Raw Data'!D212</f>
        <v>0.022552494350000004</v>
      </c>
      <c r="D37" s="30">
        <f>'Raw Data'!H212</f>
        <v>-0.19218106279999997</v>
      </c>
      <c r="E37" s="31">
        <f aca="true" t="shared" si="22" ref="E37:E42">C37-B37^2/(PI()*9)</f>
        <v>0.01843915953495693</v>
      </c>
    </row>
    <row r="38" spans="1:5" ht="12.75">
      <c r="A38" s="29">
        <v>1.5</v>
      </c>
      <c r="B38" s="30">
        <f>'Raw Data'!C213</f>
        <v>0.4184260000000001</v>
      </c>
      <c r="C38" s="30">
        <f>'Raw Data'!D213</f>
        <v>0.025124461880000004</v>
      </c>
      <c r="D38" s="30">
        <f>'Raw Data'!H213</f>
        <v>-0.22084574359999998</v>
      </c>
      <c r="E38" s="31">
        <f t="shared" si="22"/>
        <v>0.018932262332354725</v>
      </c>
    </row>
    <row r="39" spans="1:5" ht="12.75">
      <c r="A39" s="29">
        <v>2</v>
      </c>
      <c r="B39" s="30">
        <f>'Raw Data'!C214</f>
        <v>0.501355</v>
      </c>
      <c r="C39" s="30">
        <f>'Raw Data'!D214</f>
        <v>0.02859874621</v>
      </c>
      <c r="D39" s="30">
        <f>'Raw Data'!H214</f>
        <v>-0.249963554</v>
      </c>
      <c r="E39" s="31">
        <f t="shared" si="22"/>
        <v>0.019708816669262726</v>
      </c>
    </row>
    <row r="40" spans="1:5" ht="12.75">
      <c r="A40" s="29">
        <v>2.5</v>
      </c>
      <c r="B40" s="30">
        <f>'Raw Data'!C215</f>
        <v>0.585187</v>
      </c>
      <c r="C40" s="30">
        <f>'Raw Data'!D215</f>
        <v>0.033948205270000004</v>
      </c>
      <c r="D40" s="30">
        <f>'Raw Data'!H215</f>
        <v>-0.2802286604</v>
      </c>
      <c r="E40" s="31">
        <f t="shared" si="22"/>
        <v>0.021836732497752857</v>
      </c>
    </row>
    <row r="41" spans="1:5" ht="12.75">
      <c r="A41" s="29">
        <v>3</v>
      </c>
      <c r="B41" s="30">
        <f>'Raw Data'!C216</f>
        <v>0.6545709999999999</v>
      </c>
      <c r="C41" s="30">
        <f>'Raw Data'!D216</f>
        <v>0.04143394023</v>
      </c>
      <c r="D41" s="30">
        <f>'Raw Data'!H216</f>
        <v>-0.2966231192</v>
      </c>
      <c r="E41" s="31">
        <f t="shared" si="22"/>
        <v>0.02628015461565177</v>
      </c>
    </row>
    <row r="42" spans="1:5" ht="12.75">
      <c r="A42" s="32">
        <v>4</v>
      </c>
      <c r="B42" s="33">
        <f>'Raw Data'!C217</f>
        <v>0.732397</v>
      </c>
      <c r="C42" s="33">
        <f>'Raw Data'!D217</f>
        <v>0.05953853817</v>
      </c>
      <c r="D42" s="33">
        <f>'Raw Data'!H217</f>
        <v>-0.26737616119999996</v>
      </c>
      <c r="E42" s="34">
        <f t="shared" si="22"/>
        <v>0.04056707918384718</v>
      </c>
    </row>
  </sheetData>
  <sheetProtection sheet="1" objects="1" scenarios="1"/>
  <mergeCells count="10">
    <mergeCell ref="A4:E4"/>
    <mergeCell ref="I17:L17"/>
    <mergeCell ref="M17:N17"/>
    <mergeCell ref="M5:P5"/>
    <mergeCell ref="A34:E34"/>
    <mergeCell ref="A24:E24"/>
    <mergeCell ref="A14:E14"/>
    <mergeCell ref="U5:X5"/>
    <mergeCell ref="I5:L5"/>
    <mergeCell ref="Q5:T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c33282</dc:creator>
  <cp:keywords/>
  <dc:description/>
  <cp:lastModifiedBy>c33282</cp:lastModifiedBy>
  <dcterms:created xsi:type="dcterms:W3CDTF">2009-04-03T19:35:24Z</dcterms:created>
  <dcterms:modified xsi:type="dcterms:W3CDTF">2009-05-11T18:27:46Z</dcterms:modified>
  <cp:category/>
  <cp:version/>
  <cp:contentType/>
  <cp:contentStatus/>
</cp:coreProperties>
</file>